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1\Soutěže 2021\5-Skutilová 2021\Oprava IP technologií v obvodu OŘ Brno\ZD\"/>
    </mc:Choice>
  </mc:AlternateContent>
  <bookViews>
    <workbookView xWindow="0" yWindow="0" windowWidth="19170" windowHeight="6855"/>
  </bookViews>
  <sheets>
    <sheet name="Rekapitulace stavby" sheetId="1" r:id="rId1"/>
    <sheet name="01 - Opravy a servis " sheetId="2" r:id="rId2"/>
    <sheet name="02 - stavební práce" sheetId="3" r:id="rId3"/>
    <sheet name="03 - VRN+VON " sheetId="4" r:id="rId4"/>
  </sheets>
  <definedNames>
    <definedName name="_xlnm._FilterDatabase" localSheetId="1" hidden="1">'01 - Opravy a servis '!$C$116:$L$1232</definedName>
    <definedName name="_xlnm._FilterDatabase" localSheetId="2" hidden="1">'02 - stavební práce'!$C$121:$L$182</definedName>
    <definedName name="_xlnm._FilterDatabase" localSheetId="3" hidden="1">'03 - VRN+VON '!$C$118:$L$132</definedName>
    <definedName name="_xlnm.Print_Titles" localSheetId="1">'01 - Opravy a servis '!$116:$116</definedName>
    <definedName name="_xlnm.Print_Titles" localSheetId="2">'02 - stavební práce'!$121:$121</definedName>
    <definedName name="_xlnm.Print_Titles" localSheetId="3">'03 - VRN+VON '!$118:$118</definedName>
    <definedName name="_xlnm.Print_Titles" localSheetId="0">'Rekapitulace stavby'!$92:$92</definedName>
    <definedName name="_xlnm.Print_Area" localSheetId="1">'01 - Opravy a servis '!$C$4:$K$76,'01 - Opravy a servis '!$C$82:$K$98,'01 - Opravy a servis '!$C$104:$L$1232</definedName>
    <definedName name="_xlnm.Print_Area" localSheetId="2">'02 - stavební práce'!$C$4:$K$76,'02 - stavební práce'!$C$82:$K$103,'02 - stavební práce'!$C$109:$L$182</definedName>
    <definedName name="_xlnm.Print_Area" localSheetId="3">'03 - VRN+VON '!$C$4:$K$76,'03 - VRN+VON '!$C$82:$K$100,'03 - VRN+VON '!$C$106:$L$132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K39" i="4" l="1"/>
  <c r="K38" i="4"/>
  <c r="BA97" i="1"/>
  <c r="K37" i="4"/>
  <c r="AZ97" i="1"/>
  <c r="BI131" i="4"/>
  <c r="BH131" i="4"/>
  <c r="BG131" i="4"/>
  <c r="BF131" i="4"/>
  <c r="X131" i="4"/>
  <c r="X130" i="4"/>
  <c r="V131" i="4"/>
  <c r="V130" i="4"/>
  <c r="T131" i="4"/>
  <c r="T130" i="4"/>
  <c r="P131" i="4"/>
  <c r="BK131" i="4" s="1"/>
  <c r="BI128" i="4"/>
  <c r="BH128" i="4"/>
  <c r="BG128" i="4"/>
  <c r="BF128" i="4"/>
  <c r="X128" i="4"/>
  <c r="X127" i="4"/>
  <c r="V128" i="4"/>
  <c r="V127" i="4"/>
  <c r="T128" i="4"/>
  <c r="P128" i="4"/>
  <c r="BI125" i="4"/>
  <c r="BH125" i="4"/>
  <c r="BG125" i="4"/>
  <c r="BF125" i="4"/>
  <c r="X125" i="4"/>
  <c r="V125" i="4"/>
  <c r="T125" i="4"/>
  <c r="P125" i="4"/>
  <c r="BI123" i="4"/>
  <c r="BH123" i="4"/>
  <c r="BG123" i="4"/>
  <c r="BF123" i="4"/>
  <c r="X123" i="4"/>
  <c r="V123" i="4"/>
  <c r="V120" i="4" s="1"/>
  <c r="V119" i="4" s="1"/>
  <c r="T123" i="4"/>
  <c r="P123" i="4"/>
  <c r="BI121" i="4"/>
  <c r="BH121" i="4"/>
  <c r="BG121" i="4"/>
  <c r="BF121" i="4"/>
  <c r="X121" i="4"/>
  <c r="X120" i="4"/>
  <c r="X119" i="4" s="1"/>
  <c r="V121" i="4"/>
  <c r="T121" i="4"/>
  <c r="P121" i="4"/>
  <c r="J116" i="4"/>
  <c r="F113" i="4"/>
  <c r="E111" i="4"/>
  <c r="J92" i="4"/>
  <c r="F89" i="4"/>
  <c r="E87" i="4"/>
  <c r="J21" i="4"/>
  <c r="E21" i="4"/>
  <c r="J91" i="4"/>
  <c r="J20" i="4"/>
  <c r="J18" i="4"/>
  <c r="E18" i="4"/>
  <c r="F116" i="4" s="1"/>
  <c r="J17" i="4"/>
  <c r="J15" i="4"/>
  <c r="E15" i="4"/>
  <c r="F115" i="4"/>
  <c r="J14" i="4"/>
  <c r="J12" i="4"/>
  <c r="J89" i="4" s="1"/>
  <c r="E7" i="4"/>
  <c r="E109" i="4" s="1"/>
  <c r="K39" i="3"/>
  <c r="K38" i="3"/>
  <c r="BA96" i="1"/>
  <c r="K37" i="3"/>
  <c r="AZ96" i="1" s="1"/>
  <c r="BI181" i="3"/>
  <c r="BH181" i="3"/>
  <c r="BG181" i="3"/>
  <c r="BF181" i="3"/>
  <c r="X181" i="3"/>
  <c r="V181" i="3"/>
  <c r="T181" i="3"/>
  <c r="P181" i="3"/>
  <c r="BI179" i="3"/>
  <c r="BH179" i="3"/>
  <c r="BG179" i="3"/>
  <c r="BF179" i="3"/>
  <c r="X179" i="3"/>
  <c r="V179" i="3"/>
  <c r="T179" i="3"/>
  <c r="P179" i="3"/>
  <c r="BI177" i="3"/>
  <c r="BH177" i="3"/>
  <c r="BG177" i="3"/>
  <c r="BF177" i="3"/>
  <c r="X177" i="3"/>
  <c r="V177" i="3"/>
  <c r="T177" i="3"/>
  <c r="P177" i="3"/>
  <c r="BI175" i="3"/>
  <c r="BH175" i="3"/>
  <c r="BG175" i="3"/>
  <c r="BF175" i="3"/>
  <c r="X175" i="3"/>
  <c r="V175" i="3"/>
  <c r="T175" i="3"/>
  <c r="P175" i="3"/>
  <c r="BI173" i="3"/>
  <c r="BH173" i="3"/>
  <c r="BG173" i="3"/>
  <c r="BF173" i="3"/>
  <c r="X173" i="3"/>
  <c r="V173" i="3"/>
  <c r="T173" i="3"/>
  <c r="P173" i="3"/>
  <c r="BI171" i="3"/>
  <c r="BH171" i="3"/>
  <c r="BG171" i="3"/>
  <c r="BF171" i="3"/>
  <c r="X171" i="3"/>
  <c r="V171" i="3"/>
  <c r="T171" i="3"/>
  <c r="P171" i="3"/>
  <c r="BI169" i="3"/>
  <c r="BH169" i="3"/>
  <c r="BG169" i="3"/>
  <c r="BF169" i="3"/>
  <c r="X169" i="3"/>
  <c r="V169" i="3"/>
  <c r="T169" i="3"/>
  <c r="P169" i="3"/>
  <c r="BI167" i="3"/>
  <c r="BH167" i="3"/>
  <c r="BG167" i="3"/>
  <c r="BF167" i="3"/>
  <c r="X167" i="3"/>
  <c r="V167" i="3"/>
  <c r="T167" i="3"/>
  <c r="P167" i="3"/>
  <c r="BI165" i="3"/>
  <c r="BH165" i="3"/>
  <c r="BG165" i="3"/>
  <c r="BF165" i="3"/>
  <c r="X165" i="3"/>
  <c r="V165" i="3"/>
  <c r="T165" i="3"/>
  <c r="P165" i="3"/>
  <c r="BI163" i="3"/>
  <c r="BH163" i="3"/>
  <c r="BG163" i="3"/>
  <c r="BF163" i="3"/>
  <c r="X163" i="3"/>
  <c r="V163" i="3"/>
  <c r="T163" i="3"/>
  <c r="P163" i="3"/>
  <c r="BI161" i="3"/>
  <c r="BH161" i="3"/>
  <c r="BG161" i="3"/>
  <c r="BF161" i="3"/>
  <c r="X161" i="3"/>
  <c r="V161" i="3"/>
  <c r="T161" i="3"/>
  <c r="P161" i="3"/>
  <c r="BI159" i="3"/>
  <c r="BH159" i="3"/>
  <c r="BG159" i="3"/>
  <c r="BF159" i="3"/>
  <c r="X159" i="3"/>
  <c r="V159" i="3"/>
  <c r="T159" i="3"/>
  <c r="P159" i="3"/>
  <c r="BI157" i="3"/>
  <c r="BH157" i="3"/>
  <c r="BG157" i="3"/>
  <c r="BF157" i="3"/>
  <c r="X157" i="3"/>
  <c r="V157" i="3"/>
  <c r="T157" i="3"/>
  <c r="P157" i="3"/>
  <c r="BI155" i="3"/>
  <c r="BH155" i="3"/>
  <c r="BG155" i="3"/>
  <c r="BF155" i="3"/>
  <c r="X155" i="3"/>
  <c r="V155" i="3"/>
  <c r="T155" i="3"/>
  <c r="P155" i="3"/>
  <c r="BI153" i="3"/>
  <c r="BH153" i="3"/>
  <c r="BG153" i="3"/>
  <c r="BF153" i="3"/>
  <c r="X153" i="3"/>
  <c r="V153" i="3"/>
  <c r="T153" i="3"/>
  <c r="P153" i="3"/>
  <c r="BI151" i="3"/>
  <c r="BH151" i="3"/>
  <c r="BG151" i="3"/>
  <c r="BF151" i="3"/>
  <c r="X151" i="3"/>
  <c r="V151" i="3"/>
  <c r="T151" i="3"/>
  <c r="P151" i="3"/>
  <c r="BI149" i="3"/>
  <c r="BH149" i="3"/>
  <c r="BG149" i="3"/>
  <c r="BF149" i="3"/>
  <c r="X149" i="3"/>
  <c r="V149" i="3"/>
  <c r="T149" i="3"/>
  <c r="P149" i="3"/>
  <c r="BI147" i="3"/>
  <c r="BH147" i="3"/>
  <c r="BG147" i="3"/>
  <c r="BF147" i="3"/>
  <c r="X147" i="3"/>
  <c r="V147" i="3"/>
  <c r="T147" i="3"/>
  <c r="P147" i="3"/>
  <c r="BI145" i="3"/>
  <c r="BH145" i="3"/>
  <c r="BG145" i="3"/>
  <c r="BF145" i="3"/>
  <c r="X145" i="3"/>
  <c r="V145" i="3"/>
  <c r="T145" i="3"/>
  <c r="P145" i="3"/>
  <c r="BI143" i="3"/>
  <c r="BH143" i="3"/>
  <c r="BG143" i="3"/>
  <c r="BF143" i="3"/>
  <c r="X143" i="3"/>
  <c r="V143" i="3"/>
  <c r="T143" i="3"/>
  <c r="P143" i="3"/>
  <c r="BI141" i="3"/>
  <c r="BH141" i="3"/>
  <c r="BG141" i="3"/>
  <c r="BF141" i="3"/>
  <c r="X141" i="3"/>
  <c r="V141" i="3"/>
  <c r="T141" i="3"/>
  <c r="P141" i="3"/>
  <c r="BI137" i="3"/>
  <c r="BH137" i="3"/>
  <c r="BG137" i="3"/>
  <c r="BF137" i="3"/>
  <c r="X137" i="3"/>
  <c r="X136" i="3"/>
  <c r="V137" i="3"/>
  <c r="V136" i="3" s="1"/>
  <c r="T137" i="3"/>
  <c r="T136" i="3" s="1"/>
  <c r="P137" i="3"/>
  <c r="BI134" i="3"/>
  <c r="BH134" i="3"/>
  <c r="BG134" i="3"/>
  <c r="BF134" i="3"/>
  <c r="X134" i="3"/>
  <c r="V134" i="3"/>
  <c r="T134" i="3"/>
  <c r="P134" i="3"/>
  <c r="BI132" i="3"/>
  <c r="BH132" i="3"/>
  <c r="BG132" i="3"/>
  <c r="BF132" i="3"/>
  <c r="X132" i="3"/>
  <c r="V132" i="3"/>
  <c r="T132" i="3"/>
  <c r="P132" i="3"/>
  <c r="BI130" i="3"/>
  <c r="BH130" i="3"/>
  <c r="BG130" i="3"/>
  <c r="BF130" i="3"/>
  <c r="X130" i="3"/>
  <c r="V130" i="3"/>
  <c r="T130" i="3"/>
  <c r="P130" i="3"/>
  <c r="BI128" i="3"/>
  <c r="BH128" i="3"/>
  <c r="BG128" i="3"/>
  <c r="BF128" i="3"/>
  <c r="X128" i="3"/>
  <c r="V128" i="3"/>
  <c r="T128" i="3"/>
  <c r="P128" i="3"/>
  <c r="BI125" i="3"/>
  <c r="BH125" i="3"/>
  <c r="BG125" i="3"/>
  <c r="BF125" i="3"/>
  <c r="X125" i="3"/>
  <c r="X124" i="3"/>
  <c r="V125" i="3"/>
  <c r="V124" i="3"/>
  <c r="T125" i="3"/>
  <c r="T124" i="3" s="1"/>
  <c r="P125" i="3"/>
  <c r="K125" i="3" s="1"/>
  <c r="BE125" i="3" s="1"/>
  <c r="J119" i="3"/>
  <c r="F116" i="3"/>
  <c r="E114" i="3"/>
  <c r="J92" i="3"/>
  <c r="F89" i="3"/>
  <c r="E87" i="3"/>
  <c r="J21" i="3"/>
  <c r="E21" i="3"/>
  <c r="J118" i="3"/>
  <c r="J20" i="3"/>
  <c r="J18" i="3"/>
  <c r="E18" i="3"/>
  <c r="F92" i="3"/>
  <c r="J17" i="3"/>
  <c r="J15" i="3"/>
  <c r="E15" i="3"/>
  <c r="F91" i="3"/>
  <c r="J14" i="3"/>
  <c r="J12" i="3"/>
  <c r="J116" i="3" s="1"/>
  <c r="E7" i="3"/>
  <c r="E85" i="3" s="1"/>
  <c r="K39" i="2"/>
  <c r="K38" i="2"/>
  <c r="BA95" i="1"/>
  <c r="K37" i="2"/>
  <c r="AZ95" i="1"/>
  <c r="BI1231" i="2"/>
  <c r="BH1231" i="2"/>
  <c r="BG1231" i="2"/>
  <c r="BF1231" i="2"/>
  <c r="X1231" i="2"/>
  <c r="V1231" i="2"/>
  <c r="T1231" i="2"/>
  <c r="P1231" i="2"/>
  <c r="BI1229" i="2"/>
  <c r="BH1229" i="2"/>
  <c r="BG1229" i="2"/>
  <c r="BF1229" i="2"/>
  <c r="X1229" i="2"/>
  <c r="V1229" i="2"/>
  <c r="T1229" i="2"/>
  <c r="P1229" i="2"/>
  <c r="BI1227" i="2"/>
  <c r="BH1227" i="2"/>
  <c r="BG1227" i="2"/>
  <c r="BF1227" i="2"/>
  <c r="X1227" i="2"/>
  <c r="V1227" i="2"/>
  <c r="T1227" i="2"/>
  <c r="P1227" i="2"/>
  <c r="BI1225" i="2"/>
  <c r="BH1225" i="2"/>
  <c r="BG1225" i="2"/>
  <c r="BF1225" i="2"/>
  <c r="X1225" i="2"/>
  <c r="V1225" i="2"/>
  <c r="T1225" i="2"/>
  <c r="P1225" i="2"/>
  <c r="BI1223" i="2"/>
  <c r="BH1223" i="2"/>
  <c r="BG1223" i="2"/>
  <c r="BF1223" i="2"/>
  <c r="X1223" i="2"/>
  <c r="V1223" i="2"/>
  <c r="T1223" i="2"/>
  <c r="P1223" i="2"/>
  <c r="BI1221" i="2"/>
  <c r="BH1221" i="2"/>
  <c r="BG1221" i="2"/>
  <c r="BF1221" i="2"/>
  <c r="X1221" i="2"/>
  <c r="V1221" i="2"/>
  <c r="T1221" i="2"/>
  <c r="P1221" i="2"/>
  <c r="BI1219" i="2"/>
  <c r="BH1219" i="2"/>
  <c r="BG1219" i="2"/>
  <c r="BF1219" i="2"/>
  <c r="X1219" i="2"/>
  <c r="V1219" i="2"/>
  <c r="T1219" i="2"/>
  <c r="P1219" i="2"/>
  <c r="BI1217" i="2"/>
  <c r="BH1217" i="2"/>
  <c r="BG1217" i="2"/>
  <c r="BF1217" i="2"/>
  <c r="X1217" i="2"/>
  <c r="V1217" i="2"/>
  <c r="T1217" i="2"/>
  <c r="P1217" i="2"/>
  <c r="BI1215" i="2"/>
  <c r="BH1215" i="2"/>
  <c r="BG1215" i="2"/>
  <c r="BF1215" i="2"/>
  <c r="X1215" i="2"/>
  <c r="V1215" i="2"/>
  <c r="T1215" i="2"/>
  <c r="P1215" i="2"/>
  <c r="BI1213" i="2"/>
  <c r="BH1213" i="2"/>
  <c r="BG1213" i="2"/>
  <c r="BF1213" i="2"/>
  <c r="X1213" i="2"/>
  <c r="V1213" i="2"/>
  <c r="T1213" i="2"/>
  <c r="P1213" i="2"/>
  <c r="BI1211" i="2"/>
  <c r="BH1211" i="2"/>
  <c r="BG1211" i="2"/>
  <c r="BF1211" i="2"/>
  <c r="X1211" i="2"/>
  <c r="V1211" i="2"/>
  <c r="T1211" i="2"/>
  <c r="P1211" i="2"/>
  <c r="BI1209" i="2"/>
  <c r="BH1209" i="2"/>
  <c r="BG1209" i="2"/>
  <c r="BF1209" i="2"/>
  <c r="X1209" i="2"/>
  <c r="V1209" i="2"/>
  <c r="T1209" i="2"/>
  <c r="P1209" i="2"/>
  <c r="BI1207" i="2"/>
  <c r="BH1207" i="2"/>
  <c r="BG1207" i="2"/>
  <c r="BF1207" i="2"/>
  <c r="X1207" i="2"/>
  <c r="V1207" i="2"/>
  <c r="T1207" i="2"/>
  <c r="P1207" i="2"/>
  <c r="BI1205" i="2"/>
  <c r="BH1205" i="2"/>
  <c r="BG1205" i="2"/>
  <c r="BF1205" i="2"/>
  <c r="X1205" i="2"/>
  <c r="V1205" i="2"/>
  <c r="T1205" i="2"/>
  <c r="P1205" i="2"/>
  <c r="BI1203" i="2"/>
  <c r="BH1203" i="2"/>
  <c r="BG1203" i="2"/>
  <c r="BF1203" i="2"/>
  <c r="X1203" i="2"/>
  <c r="V1203" i="2"/>
  <c r="T1203" i="2"/>
  <c r="P1203" i="2"/>
  <c r="BI1201" i="2"/>
  <c r="BH1201" i="2"/>
  <c r="BG1201" i="2"/>
  <c r="BF1201" i="2"/>
  <c r="X1201" i="2"/>
  <c r="V1201" i="2"/>
  <c r="T1201" i="2"/>
  <c r="P1201" i="2"/>
  <c r="BI1199" i="2"/>
  <c r="BH1199" i="2"/>
  <c r="BG1199" i="2"/>
  <c r="BF1199" i="2"/>
  <c r="X1199" i="2"/>
  <c r="V1199" i="2"/>
  <c r="T1199" i="2"/>
  <c r="P1199" i="2"/>
  <c r="BI1197" i="2"/>
  <c r="BH1197" i="2"/>
  <c r="BG1197" i="2"/>
  <c r="BF1197" i="2"/>
  <c r="X1197" i="2"/>
  <c r="V1197" i="2"/>
  <c r="T1197" i="2"/>
  <c r="P1197" i="2"/>
  <c r="BI1195" i="2"/>
  <c r="BH1195" i="2"/>
  <c r="BG1195" i="2"/>
  <c r="BF1195" i="2"/>
  <c r="X1195" i="2"/>
  <c r="V1195" i="2"/>
  <c r="T1195" i="2"/>
  <c r="P1195" i="2"/>
  <c r="BI1193" i="2"/>
  <c r="BH1193" i="2"/>
  <c r="BG1193" i="2"/>
  <c r="BF1193" i="2"/>
  <c r="X1193" i="2"/>
  <c r="V1193" i="2"/>
  <c r="T1193" i="2"/>
  <c r="P1193" i="2"/>
  <c r="BI1191" i="2"/>
  <c r="BH1191" i="2"/>
  <c r="BG1191" i="2"/>
  <c r="BF1191" i="2"/>
  <c r="X1191" i="2"/>
  <c r="V1191" i="2"/>
  <c r="T1191" i="2"/>
  <c r="P1191" i="2"/>
  <c r="BI1189" i="2"/>
  <c r="BH1189" i="2"/>
  <c r="BG1189" i="2"/>
  <c r="BF1189" i="2"/>
  <c r="X1189" i="2"/>
  <c r="V1189" i="2"/>
  <c r="T1189" i="2"/>
  <c r="P1189" i="2"/>
  <c r="BI1187" i="2"/>
  <c r="BH1187" i="2"/>
  <c r="BG1187" i="2"/>
  <c r="BF1187" i="2"/>
  <c r="X1187" i="2"/>
  <c r="V1187" i="2"/>
  <c r="T1187" i="2"/>
  <c r="P1187" i="2"/>
  <c r="BI1185" i="2"/>
  <c r="BH1185" i="2"/>
  <c r="BG1185" i="2"/>
  <c r="BF1185" i="2"/>
  <c r="X1185" i="2"/>
  <c r="V1185" i="2"/>
  <c r="T1185" i="2"/>
  <c r="P1185" i="2"/>
  <c r="BI1183" i="2"/>
  <c r="BH1183" i="2"/>
  <c r="BG1183" i="2"/>
  <c r="BF1183" i="2"/>
  <c r="X1183" i="2"/>
  <c r="V1183" i="2"/>
  <c r="T1183" i="2"/>
  <c r="P1183" i="2"/>
  <c r="BI1181" i="2"/>
  <c r="BH1181" i="2"/>
  <c r="BG1181" i="2"/>
  <c r="BF1181" i="2"/>
  <c r="X1181" i="2"/>
  <c r="V1181" i="2"/>
  <c r="T1181" i="2"/>
  <c r="P1181" i="2"/>
  <c r="BI1179" i="2"/>
  <c r="BH1179" i="2"/>
  <c r="BG1179" i="2"/>
  <c r="BF1179" i="2"/>
  <c r="X1179" i="2"/>
  <c r="V1179" i="2"/>
  <c r="T1179" i="2"/>
  <c r="P1179" i="2"/>
  <c r="BI1177" i="2"/>
  <c r="BH1177" i="2"/>
  <c r="BG1177" i="2"/>
  <c r="BF1177" i="2"/>
  <c r="X1177" i="2"/>
  <c r="V1177" i="2"/>
  <c r="T1177" i="2"/>
  <c r="P1177" i="2"/>
  <c r="BI1175" i="2"/>
  <c r="BH1175" i="2"/>
  <c r="BG1175" i="2"/>
  <c r="BF1175" i="2"/>
  <c r="X1175" i="2"/>
  <c r="V1175" i="2"/>
  <c r="T1175" i="2"/>
  <c r="P1175" i="2"/>
  <c r="BI1173" i="2"/>
  <c r="BH1173" i="2"/>
  <c r="BG1173" i="2"/>
  <c r="BF1173" i="2"/>
  <c r="X1173" i="2"/>
  <c r="V1173" i="2"/>
  <c r="T1173" i="2"/>
  <c r="P1173" i="2"/>
  <c r="BI1171" i="2"/>
  <c r="BH1171" i="2"/>
  <c r="BG1171" i="2"/>
  <c r="BF1171" i="2"/>
  <c r="X1171" i="2"/>
  <c r="V1171" i="2"/>
  <c r="T1171" i="2"/>
  <c r="P1171" i="2"/>
  <c r="BI1169" i="2"/>
  <c r="BH1169" i="2"/>
  <c r="BG1169" i="2"/>
  <c r="BF1169" i="2"/>
  <c r="X1169" i="2"/>
  <c r="V1169" i="2"/>
  <c r="T1169" i="2"/>
  <c r="P1169" i="2"/>
  <c r="BI1167" i="2"/>
  <c r="BH1167" i="2"/>
  <c r="BG1167" i="2"/>
  <c r="BF1167" i="2"/>
  <c r="X1167" i="2"/>
  <c r="V1167" i="2"/>
  <c r="T1167" i="2"/>
  <c r="P1167" i="2"/>
  <c r="BI1165" i="2"/>
  <c r="BH1165" i="2"/>
  <c r="BG1165" i="2"/>
  <c r="BF1165" i="2"/>
  <c r="X1165" i="2"/>
  <c r="V1165" i="2"/>
  <c r="T1165" i="2"/>
  <c r="P1165" i="2"/>
  <c r="BI1163" i="2"/>
  <c r="BH1163" i="2"/>
  <c r="BG1163" i="2"/>
  <c r="BF1163" i="2"/>
  <c r="X1163" i="2"/>
  <c r="V1163" i="2"/>
  <c r="T1163" i="2"/>
  <c r="P1163" i="2"/>
  <c r="BI1161" i="2"/>
  <c r="BH1161" i="2"/>
  <c r="BG1161" i="2"/>
  <c r="BF1161" i="2"/>
  <c r="X1161" i="2"/>
  <c r="V1161" i="2"/>
  <c r="T1161" i="2"/>
  <c r="P1161" i="2"/>
  <c r="BI1159" i="2"/>
  <c r="BH1159" i="2"/>
  <c r="BG1159" i="2"/>
  <c r="BF1159" i="2"/>
  <c r="X1159" i="2"/>
  <c r="V1159" i="2"/>
  <c r="T1159" i="2"/>
  <c r="P1159" i="2"/>
  <c r="BI1157" i="2"/>
  <c r="BH1157" i="2"/>
  <c r="BG1157" i="2"/>
  <c r="BF1157" i="2"/>
  <c r="X1157" i="2"/>
  <c r="V1157" i="2"/>
  <c r="T1157" i="2"/>
  <c r="P1157" i="2"/>
  <c r="BI1155" i="2"/>
  <c r="BH1155" i="2"/>
  <c r="BG1155" i="2"/>
  <c r="BF1155" i="2"/>
  <c r="X1155" i="2"/>
  <c r="V1155" i="2"/>
  <c r="T1155" i="2"/>
  <c r="P1155" i="2"/>
  <c r="BI1153" i="2"/>
  <c r="BH1153" i="2"/>
  <c r="BG1153" i="2"/>
  <c r="BF1153" i="2"/>
  <c r="X1153" i="2"/>
  <c r="V1153" i="2"/>
  <c r="T1153" i="2"/>
  <c r="P1153" i="2"/>
  <c r="BI1151" i="2"/>
  <c r="BH1151" i="2"/>
  <c r="BG1151" i="2"/>
  <c r="BF1151" i="2"/>
  <c r="X1151" i="2"/>
  <c r="V1151" i="2"/>
  <c r="T1151" i="2"/>
  <c r="P1151" i="2"/>
  <c r="BI1149" i="2"/>
  <c r="BH1149" i="2"/>
  <c r="BG1149" i="2"/>
  <c r="BF1149" i="2"/>
  <c r="X1149" i="2"/>
  <c r="V1149" i="2"/>
  <c r="T1149" i="2"/>
  <c r="P1149" i="2"/>
  <c r="BI1147" i="2"/>
  <c r="BH1147" i="2"/>
  <c r="BG1147" i="2"/>
  <c r="BF1147" i="2"/>
  <c r="X1147" i="2"/>
  <c r="V1147" i="2"/>
  <c r="T1147" i="2"/>
  <c r="P1147" i="2"/>
  <c r="BI1145" i="2"/>
  <c r="BH1145" i="2"/>
  <c r="BG1145" i="2"/>
  <c r="BF1145" i="2"/>
  <c r="X1145" i="2"/>
  <c r="V1145" i="2"/>
  <c r="T1145" i="2"/>
  <c r="P1145" i="2"/>
  <c r="BI1143" i="2"/>
  <c r="BH1143" i="2"/>
  <c r="BG1143" i="2"/>
  <c r="BF1143" i="2"/>
  <c r="X1143" i="2"/>
  <c r="V1143" i="2"/>
  <c r="T1143" i="2"/>
  <c r="P1143" i="2"/>
  <c r="BI1141" i="2"/>
  <c r="BH1141" i="2"/>
  <c r="BG1141" i="2"/>
  <c r="BF1141" i="2"/>
  <c r="X1141" i="2"/>
  <c r="V1141" i="2"/>
  <c r="T1141" i="2"/>
  <c r="P1141" i="2"/>
  <c r="BI1139" i="2"/>
  <c r="BH1139" i="2"/>
  <c r="BG1139" i="2"/>
  <c r="BF1139" i="2"/>
  <c r="X1139" i="2"/>
  <c r="V1139" i="2"/>
  <c r="T1139" i="2"/>
  <c r="P1139" i="2"/>
  <c r="BI1137" i="2"/>
  <c r="BH1137" i="2"/>
  <c r="BG1137" i="2"/>
  <c r="BF1137" i="2"/>
  <c r="X1137" i="2"/>
  <c r="V1137" i="2"/>
  <c r="T1137" i="2"/>
  <c r="P1137" i="2"/>
  <c r="BI1135" i="2"/>
  <c r="BH1135" i="2"/>
  <c r="BG1135" i="2"/>
  <c r="BF1135" i="2"/>
  <c r="X1135" i="2"/>
  <c r="V1135" i="2"/>
  <c r="T1135" i="2"/>
  <c r="P1135" i="2"/>
  <c r="BI1133" i="2"/>
  <c r="BH1133" i="2"/>
  <c r="BG1133" i="2"/>
  <c r="BF1133" i="2"/>
  <c r="X1133" i="2"/>
  <c r="V1133" i="2"/>
  <c r="T1133" i="2"/>
  <c r="P1133" i="2"/>
  <c r="BI1131" i="2"/>
  <c r="BH1131" i="2"/>
  <c r="BG1131" i="2"/>
  <c r="BF1131" i="2"/>
  <c r="X1131" i="2"/>
  <c r="V1131" i="2"/>
  <c r="T1131" i="2"/>
  <c r="P1131" i="2"/>
  <c r="BI1129" i="2"/>
  <c r="BH1129" i="2"/>
  <c r="BG1129" i="2"/>
  <c r="BF1129" i="2"/>
  <c r="X1129" i="2"/>
  <c r="V1129" i="2"/>
  <c r="T1129" i="2"/>
  <c r="P1129" i="2"/>
  <c r="BI1127" i="2"/>
  <c r="BH1127" i="2"/>
  <c r="BG1127" i="2"/>
  <c r="BF1127" i="2"/>
  <c r="X1127" i="2"/>
  <c r="V1127" i="2"/>
  <c r="T1127" i="2"/>
  <c r="P1127" i="2"/>
  <c r="BI1125" i="2"/>
  <c r="BH1125" i="2"/>
  <c r="BG1125" i="2"/>
  <c r="BF1125" i="2"/>
  <c r="X1125" i="2"/>
  <c r="V1125" i="2"/>
  <c r="T1125" i="2"/>
  <c r="P1125" i="2"/>
  <c r="BI1123" i="2"/>
  <c r="BH1123" i="2"/>
  <c r="BG1123" i="2"/>
  <c r="BF1123" i="2"/>
  <c r="X1123" i="2"/>
  <c r="V1123" i="2"/>
  <c r="T1123" i="2"/>
  <c r="P1123" i="2"/>
  <c r="BI1121" i="2"/>
  <c r="BH1121" i="2"/>
  <c r="BG1121" i="2"/>
  <c r="BF1121" i="2"/>
  <c r="X1121" i="2"/>
  <c r="V1121" i="2"/>
  <c r="T1121" i="2"/>
  <c r="P1121" i="2"/>
  <c r="BI1119" i="2"/>
  <c r="BH1119" i="2"/>
  <c r="BG1119" i="2"/>
  <c r="BF1119" i="2"/>
  <c r="X1119" i="2"/>
  <c r="V1119" i="2"/>
  <c r="T1119" i="2"/>
  <c r="P1119" i="2"/>
  <c r="BI1117" i="2"/>
  <c r="BH1117" i="2"/>
  <c r="BG1117" i="2"/>
  <c r="BF1117" i="2"/>
  <c r="X1117" i="2"/>
  <c r="V1117" i="2"/>
  <c r="T1117" i="2"/>
  <c r="P1117" i="2"/>
  <c r="BI1115" i="2"/>
  <c r="BH1115" i="2"/>
  <c r="BG1115" i="2"/>
  <c r="BF1115" i="2"/>
  <c r="X1115" i="2"/>
  <c r="V1115" i="2"/>
  <c r="T1115" i="2"/>
  <c r="P1115" i="2"/>
  <c r="BI1113" i="2"/>
  <c r="BH1113" i="2"/>
  <c r="BG1113" i="2"/>
  <c r="BF1113" i="2"/>
  <c r="X1113" i="2"/>
  <c r="V1113" i="2"/>
  <c r="T1113" i="2"/>
  <c r="P1113" i="2"/>
  <c r="BI1111" i="2"/>
  <c r="BH1111" i="2"/>
  <c r="BG1111" i="2"/>
  <c r="BF1111" i="2"/>
  <c r="X1111" i="2"/>
  <c r="V1111" i="2"/>
  <c r="T1111" i="2"/>
  <c r="P1111" i="2"/>
  <c r="BI1109" i="2"/>
  <c r="BH1109" i="2"/>
  <c r="BG1109" i="2"/>
  <c r="BF1109" i="2"/>
  <c r="X1109" i="2"/>
  <c r="V1109" i="2"/>
  <c r="T1109" i="2"/>
  <c r="P1109" i="2"/>
  <c r="BI1107" i="2"/>
  <c r="BH1107" i="2"/>
  <c r="BG1107" i="2"/>
  <c r="BF1107" i="2"/>
  <c r="X1107" i="2"/>
  <c r="V1107" i="2"/>
  <c r="T1107" i="2"/>
  <c r="P1107" i="2"/>
  <c r="BI1105" i="2"/>
  <c r="BH1105" i="2"/>
  <c r="BG1105" i="2"/>
  <c r="BF1105" i="2"/>
  <c r="X1105" i="2"/>
  <c r="V1105" i="2"/>
  <c r="T1105" i="2"/>
  <c r="P1105" i="2"/>
  <c r="BI1103" i="2"/>
  <c r="BH1103" i="2"/>
  <c r="BG1103" i="2"/>
  <c r="BF1103" i="2"/>
  <c r="X1103" i="2"/>
  <c r="V1103" i="2"/>
  <c r="T1103" i="2"/>
  <c r="P1103" i="2"/>
  <c r="BI1101" i="2"/>
  <c r="BH1101" i="2"/>
  <c r="BG1101" i="2"/>
  <c r="BF1101" i="2"/>
  <c r="X1101" i="2"/>
  <c r="V1101" i="2"/>
  <c r="T1101" i="2"/>
  <c r="P1101" i="2"/>
  <c r="BI1099" i="2"/>
  <c r="BH1099" i="2"/>
  <c r="BG1099" i="2"/>
  <c r="BF1099" i="2"/>
  <c r="X1099" i="2"/>
  <c r="V1099" i="2"/>
  <c r="T1099" i="2"/>
  <c r="P1099" i="2"/>
  <c r="BI1097" i="2"/>
  <c r="BH1097" i="2"/>
  <c r="BG1097" i="2"/>
  <c r="BF1097" i="2"/>
  <c r="X1097" i="2"/>
  <c r="V1097" i="2"/>
  <c r="T1097" i="2"/>
  <c r="P1097" i="2"/>
  <c r="BI1095" i="2"/>
  <c r="BH1095" i="2"/>
  <c r="BG1095" i="2"/>
  <c r="BF1095" i="2"/>
  <c r="X1095" i="2"/>
  <c r="V1095" i="2"/>
  <c r="T1095" i="2"/>
  <c r="P1095" i="2"/>
  <c r="BI1093" i="2"/>
  <c r="BH1093" i="2"/>
  <c r="BG1093" i="2"/>
  <c r="BF1093" i="2"/>
  <c r="X1093" i="2"/>
  <c r="V1093" i="2"/>
  <c r="T1093" i="2"/>
  <c r="P1093" i="2"/>
  <c r="BI1091" i="2"/>
  <c r="BH1091" i="2"/>
  <c r="BG1091" i="2"/>
  <c r="BF1091" i="2"/>
  <c r="X1091" i="2"/>
  <c r="V1091" i="2"/>
  <c r="T1091" i="2"/>
  <c r="P1091" i="2"/>
  <c r="BI1088" i="2"/>
  <c r="BH1088" i="2"/>
  <c r="BG1088" i="2"/>
  <c r="BF1088" i="2"/>
  <c r="X1088" i="2"/>
  <c r="V1088" i="2"/>
  <c r="T1088" i="2"/>
  <c r="P1088" i="2"/>
  <c r="BI1085" i="2"/>
  <c r="BH1085" i="2"/>
  <c r="BG1085" i="2"/>
  <c r="BF1085" i="2"/>
  <c r="X1085" i="2"/>
  <c r="V1085" i="2"/>
  <c r="T1085" i="2"/>
  <c r="P1085" i="2"/>
  <c r="BI1083" i="2"/>
  <c r="BH1083" i="2"/>
  <c r="BG1083" i="2"/>
  <c r="BF1083" i="2"/>
  <c r="X1083" i="2"/>
  <c r="V1083" i="2"/>
  <c r="T1083" i="2"/>
  <c r="P1083" i="2"/>
  <c r="BI1081" i="2"/>
  <c r="BH1081" i="2"/>
  <c r="BG1081" i="2"/>
  <c r="BF1081" i="2"/>
  <c r="X1081" i="2"/>
  <c r="V1081" i="2"/>
  <c r="T1081" i="2"/>
  <c r="P1081" i="2"/>
  <c r="BI1079" i="2"/>
  <c r="BH1079" i="2"/>
  <c r="BG1079" i="2"/>
  <c r="BF1079" i="2"/>
  <c r="X1079" i="2"/>
  <c r="V1079" i="2"/>
  <c r="T1079" i="2"/>
  <c r="P1079" i="2"/>
  <c r="BI1077" i="2"/>
  <c r="BH1077" i="2"/>
  <c r="BG1077" i="2"/>
  <c r="BF1077" i="2"/>
  <c r="X1077" i="2"/>
  <c r="V1077" i="2"/>
  <c r="T1077" i="2"/>
  <c r="P1077" i="2"/>
  <c r="BI1075" i="2"/>
  <c r="BH1075" i="2"/>
  <c r="BG1075" i="2"/>
  <c r="BF1075" i="2"/>
  <c r="X1075" i="2"/>
  <c r="V1075" i="2"/>
  <c r="T1075" i="2"/>
  <c r="P1075" i="2"/>
  <c r="BI1073" i="2"/>
  <c r="BH1073" i="2"/>
  <c r="BG1073" i="2"/>
  <c r="BF1073" i="2"/>
  <c r="X1073" i="2"/>
  <c r="V1073" i="2"/>
  <c r="T1073" i="2"/>
  <c r="P1073" i="2"/>
  <c r="BI1071" i="2"/>
  <c r="BH1071" i="2"/>
  <c r="BG1071" i="2"/>
  <c r="BF1071" i="2"/>
  <c r="X1071" i="2"/>
  <c r="V1071" i="2"/>
  <c r="T1071" i="2"/>
  <c r="P1071" i="2"/>
  <c r="BI1069" i="2"/>
  <c r="BH1069" i="2"/>
  <c r="BG1069" i="2"/>
  <c r="BF1069" i="2"/>
  <c r="X1069" i="2"/>
  <c r="V1069" i="2"/>
  <c r="T1069" i="2"/>
  <c r="P1069" i="2"/>
  <c r="BI1067" i="2"/>
  <c r="BH1067" i="2"/>
  <c r="BG1067" i="2"/>
  <c r="BF1067" i="2"/>
  <c r="X1067" i="2"/>
  <c r="V1067" i="2"/>
  <c r="T1067" i="2"/>
  <c r="P1067" i="2"/>
  <c r="BI1065" i="2"/>
  <c r="BH1065" i="2"/>
  <c r="BG1065" i="2"/>
  <c r="BF1065" i="2"/>
  <c r="X1065" i="2"/>
  <c r="V1065" i="2"/>
  <c r="T1065" i="2"/>
  <c r="P1065" i="2"/>
  <c r="BI1063" i="2"/>
  <c r="BH1063" i="2"/>
  <c r="BG1063" i="2"/>
  <c r="BF1063" i="2"/>
  <c r="X1063" i="2"/>
  <c r="V1063" i="2"/>
  <c r="T1063" i="2"/>
  <c r="P1063" i="2"/>
  <c r="BI1061" i="2"/>
  <c r="BH1061" i="2"/>
  <c r="BG1061" i="2"/>
  <c r="BF1061" i="2"/>
  <c r="X1061" i="2"/>
  <c r="V1061" i="2"/>
  <c r="T1061" i="2"/>
  <c r="P1061" i="2"/>
  <c r="BI1059" i="2"/>
  <c r="BH1059" i="2"/>
  <c r="BG1059" i="2"/>
  <c r="BF1059" i="2"/>
  <c r="X1059" i="2"/>
  <c r="V1059" i="2"/>
  <c r="T1059" i="2"/>
  <c r="P1059" i="2"/>
  <c r="BI1057" i="2"/>
  <c r="BH1057" i="2"/>
  <c r="BG1057" i="2"/>
  <c r="BF1057" i="2"/>
  <c r="X1057" i="2"/>
  <c r="V1057" i="2"/>
  <c r="T1057" i="2"/>
  <c r="P1057" i="2"/>
  <c r="BI1055" i="2"/>
  <c r="BH1055" i="2"/>
  <c r="BG1055" i="2"/>
  <c r="BF1055" i="2"/>
  <c r="X1055" i="2"/>
  <c r="V1055" i="2"/>
  <c r="T1055" i="2"/>
  <c r="P1055" i="2"/>
  <c r="BI1053" i="2"/>
  <c r="BH1053" i="2"/>
  <c r="BG1053" i="2"/>
  <c r="BF1053" i="2"/>
  <c r="X1053" i="2"/>
  <c r="V1053" i="2"/>
  <c r="T1053" i="2"/>
  <c r="P1053" i="2"/>
  <c r="BI1051" i="2"/>
  <c r="BH1051" i="2"/>
  <c r="BG1051" i="2"/>
  <c r="BF1051" i="2"/>
  <c r="X1051" i="2"/>
  <c r="V1051" i="2"/>
  <c r="T1051" i="2"/>
  <c r="P1051" i="2"/>
  <c r="BI1049" i="2"/>
  <c r="BH1049" i="2"/>
  <c r="BG1049" i="2"/>
  <c r="BF1049" i="2"/>
  <c r="X1049" i="2"/>
  <c r="V1049" i="2"/>
  <c r="T1049" i="2"/>
  <c r="P1049" i="2"/>
  <c r="BI1047" i="2"/>
  <c r="BH1047" i="2"/>
  <c r="BG1047" i="2"/>
  <c r="BF1047" i="2"/>
  <c r="X1047" i="2"/>
  <c r="V1047" i="2"/>
  <c r="T1047" i="2"/>
  <c r="P1047" i="2"/>
  <c r="BI1045" i="2"/>
  <c r="BH1045" i="2"/>
  <c r="BG1045" i="2"/>
  <c r="BF1045" i="2"/>
  <c r="X1045" i="2"/>
  <c r="V1045" i="2"/>
  <c r="T1045" i="2"/>
  <c r="P1045" i="2"/>
  <c r="BI1043" i="2"/>
  <c r="BH1043" i="2"/>
  <c r="BG1043" i="2"/>
  <c r="BF1043" i="2"/>
  <c r="X1043" i="2"/>
  <c r="V1043" i="2"/>
  <c r="T1043" i="2"/>
  <c r="P1043" i="2"/>
  <c r="BI1041" i="2"/>
  <c r="BH1041" i="2"/>
  <c r="BG1041" i="2"/>
  <c r="BF1041" i="2"/>
  <c r="X1041" i="2"/>
  <c r="V1041" i="2"/>
  <c r="T1041" i="2"/>
  <c r="P1041" i="2"/>
  <c r="BI1039" i="2"/>
  <c r="BH1039" i="2"/>
  <c r="BG1039" i="2"/>
  <c r="BF1039" i="2"/>
  <c r="X1039" i="2"/>
  <c r="V1039" i="2"/>
  <c r="T1039" i="2"/>
  <c r="P1039" i="2"/>
  <c r="BI1037" i="2"/>
  <c r="BH1037" i="2"/>
  <c r="BG1037" i="2"/>
  <c r="BF1037" i="2"/>
  <c r="X1037" i="2"/>
  <c r="V1037" i="2"/>
  <c r="T1037" i="2"/>
  <c r="P1037" i="2"/>
  <c r="BI1035" i="2"/>
  <c r="BH1035" i="2"/>
  <c r="BG1035" i="2"/>
  <c r="BF1035" i="2"/>
  <c r="X1035" i="2"/>
  <c r="V1035" i="2"/>
  <c r="T1035" i="2"/>
  <c r="P1035" i="2"/>
  <c r="BI1033" i="2"/>
  <c r="BH1033" i="2"/>
  <c r="BG1033" i="2"/>
  <c r="BF1033" i="2"/>
  <c r="X1033" i="2"/>
  <c r="V1033" i="2"/>
  <c r="T1033" i="2"/>
  <c r="P1033" i="2"/>
  <c r="BI1031" i="2"/>
  <c r="BH1031" i="2"/>
  <c r="BG1031" i="2"/>
  <c r="BF1031" i="2"/>
  <c r="X1031" i="2"/>
  <c r="V1031" i="2"/>
  <c r="T1031" i="2"/>
  <c r="P1031" i="2"/>
  <c r="BI1029" i="2"/>
  <c r="BH1029" i="2"/>
  <c r="BG1029" i="2"/>
  <c r="BF1029" i="2"/>
  <c r="X1029" i="2"/>
  <c r="V1029" i="2"/>
  <c r="T1029" i="2"/>
  <c r="P1029" i="2"/>
  <c r="BI1027" i="2"/>
  <c r="BH1027" i="2"/>
  <c r="BG1027" i="2"/>
  <c r="BF1027" i="2"/>
  <c r="X1027" i="2"/>
  <c r="V1027" i="2"/>
  <c r="T1027" i="2"/>
  <c r="P1027" i="2"/>
  <c r="BI1025" i="2"/>
  <c r="BH1025" i="2"/>
  <c r="BG1025" i="2"/>
  <c r="BF1025" i="2"/>
  <c r="X1025" i="2"/>
  <c r="V1025" i="2"/>
  <c r="T1025" i="2"/>
  <c r="P1025" i="2"/>
  <c r="BI1023" i="2"/>
  <c r="BH1023" i="2"/>
  <c r="BG1023" i="2"/>
  <c r="BF1023" i="2"/>
  <c r="X1023" i="2"/>
  <c r="V1023" i="2"/>
  <c r="T1023" i="2"/>
  <c r="P1023" i="2"/>
  <c r="BI1021" i="2"/>
  <c r="BH1021" i="2"/>
  <c r="BG1021" i="2"/>
  <c r="BF1021" i="2"/>
  <c r="X1021" i="2"/>
  <c r="V1021" i="2"/>
  <c r="T1021" i="2"/>
  <c r="P1021" i="2"/>
  <c r="BI1019" i="2"/>
  <c r="BH1019" i="2"/>
  <c r="BG1019" i="2"/>
  <c r="BF1019" i="2"/>
  <c r="X1019" i="2"/>
  <c r="V1019" i="2"/>
  <c r="T1019" i="2"/>
  <c r="P1019" i="2"/>
  <c r="BI1017" i="2"/>
  <c r="BH1017" i="2"/>
  <c r="BG1017" i="2"/>
  <c r="BF1017" i="2"/>
  <c r="X1017" i="2"/>
  <c r="V1017" i="2"/>
  <c r="T1017" i="2"/>
  <c r="P1017" i="2"/>
  <c r="BI1015" i="2"/>
  <c r="BH1015" i="2"/>
  <c r="BG1015" i="2"/>
  <c r="BF1015" i="2"/>
  <c r="X1015" i="2"/>
  <c r="V1015" i="2"/>
  <c r="T1015" i="2"/>
  <c r="P1015" i="2"/>
  <c r="BI1013" i="2"/>
  <c r="BH1013" i="2"/>
  <c r="BG1013" i="2"/>
  <c r="BF1013" i="2"/>
  <c r="X1013" i="2"/>
  <c r="V1013" i="2"/>
  <c r="T1013" i="2"/>
  <c r="P1013" i="2"/>
  <c r="BI1011" i="2"/>
  <c r="BH1011" i="2"/>
  <c r="BG1011" i="2"/>
  <c r="BF1011" i="2"/>
  <c r="X1011" i="2"/>
  <c r="V1011" i="2"/>
  <c r="T1011" i="2"/>
  <c r="P1011" i="2"/>
  <c r="BI1009" i="2"/>
  <c r="BH1009" i="2"/>
  <c r="BG1009" i="2"/>
  <c r="BF1009" i="2"/>
  <c r="X1009" i="2"/>
  <c r="V1009" i="2"/>
  <c r="T1009" i="2"/>
  <c r="P1009" i="2"/>
  <c r="BI1007" i="2"/>
  <c r="BH1007" i="2"/>
  <c r="BG1007" i="2"/>
  <c r="BF1007" i="2"/>
  <c r="X1007" i="2"/>
  <c r="V1007" i="2"/>
  <c r="T1007" i="2"/>
  <c r="P1007" i="2"/>
  <c r="BI1005" i="2"/>
  <c r="BH1005" i="2"/>
  <c r="BG1005" i="2"/>
  <c r="BF1005" i="2"/>
  <c r="X1005" i="2"/>
  <c r="V1005" i="2"/>
  <c r="T1005" i="2"/>
  <c r="P1005" i="2"/>
  <c r="BI1003" i="2"/>
  <c r="BH1003" i="2"/>
  <c r="BG1003" i="2"/>
  <c r="BF1003" i="2"/>
  <c r="X1003" i="2"/>
  <c r="V1003" i="2"/>
  <c r="T1003" i="2"/>
  <c r="P1003" i="2"/>
  <c r="BI1001" i="2"/>
  <c r="BH1001" i="2"/>
  <c r="BG1001" i="2"/>
  <c r="BF1001" i="2"/>
  <c r="X1001" i="2"/>
  <c r="V1001" i="2"/>
  <c r="T1001" i="2"/>
  <c r="P1001" i="2"/>
  <c r="BI999" i="2"/>
  <c r="BH999" i="2"/>
  <c r="BG999" i="2"/>
  <c r="BF999" i="2"/>
  <c r="X999" i="2"/>
  <c r="V999" i="2"/>
  <c r="T999" i="2"/>
  <c r="P999" i="2"/>
  <c r="BI997" i="2"/>
  <c r="BH997" i="2"/>
  <c r="BG997" i="2"/>
  <c r="BF997" i="2"/>
  <c r="X997" i="2"/>
  <c r="V997" i="2"/>
  <c r="T997" i="2"/>
  <c r="P997" i="2"/>
  <c r="BI995" i="2"/>
  <c r="BH995" i="2"/>
  <c r="BG995" i="2"/>
  <c r="BF995" i="2"/>
  <c r="X995" i="2"/>
  <c r="V995" i="2"/>
  <c r="T995" i="2"/>
  <c r="P995" i="2"/>
  <c r="BI993" i="2"/>
  <c r="BH993" i="2"/>
  <c r="BG993" i="2"/>
  <c r="BF993" i="2"/>
  <c r="X993" i="2"/>
  <c r="V993" i="2"/>
  <c r="T993" i="2"/>
  <c r="P993" i="2"/>
  <c r="BI991" i="2"/>
  <c r="BH991" i="2"/>
  <c r="BG991" i="2"/>
  <c r="BF991" i="2"/>
  <c r="X991" i="2"/>
  <c r="V991" i="2"/>
  <c r="T991" i="2"/>
  <c r="P991" i="2"/>
  <c r="BI989" i="2"/>
  <c r="BH989" i="2"/>
  <c r="BG989" i="2"/>
  <c r="BF989" i="2"/>
  <c r="X989" i="2"/>
  <c r="V989" i="2"/>
  <c r="T989" i="2"/>
  <c r="P989" i="2"/>
  <c r="BI987" i="2"/>
  <c r="BH987" i="2"/>
  <c r="BG987" i="2"/>
  <c r="BF987" i="2"/>
  <c r="X987" i="2"/>
  <c r="V987" i="2"/>
  <c r="T987" i="2"/>
  <c r="P987" i="2"/>
  <c r="BI985" i="2"/>
  <c r="BH985" i="2"/>
  <c r="BG985" i="2"/>
  <c r="BF985" i="2"/>
  <c r="X985" i="2"/>
  <c r="V985" i="2"/>
  <c r="T985" i="2"/>
  <c r="P985" i="2"/>
  <c r="BI983" i="2"/>
  <c r="BH983" i="2"/>
  <c r="BG983" i="2"/>
  <c r="BF983" i="2"/>
  <c r="X983" i="2"/>
  <c r="V983" i="2"/>
  <c r="T983" i="2"/>
  <c r="P983" i="2"/>
  <c r="BI981" i="2"/>
  <c r="BH981" i="2"/>
  <c r="BG981" i="2"/>
  <c r="BF981" i="2"/>
  <c r="X981" i="2"/>
  <c r="V981" i="2"/>
  <c r="T981" i="2"/>
  <c r="P981" i="2"/>
  <c r="BI979" i="2"/>
  <c r="BH979" i="2"/>
  <c r="BG979" i="2"/>
  <c r="BF979" i="2"/>
  <c r="X979" i="2"/>
  <c r="V979" i="2"/>
  <c r="T979" i="2"/>
  <c r="P979" i="2"/>
  <c r="BI977" i="2"/>
  <c r="BH977" i="2"/>
  <c r="BG977" i="2"/>
  <c r="BF977" i="2"/>
  <c r="X977" i="2"/>
  <c r="V977" i="2"/>
  <c r="T977" i="2"/>
  <c r="P977" i="2"/>
  <c r="BI975" i="2"/>
  <c r="BH975" i="2"/>
  <c r="BG975" i="2"/>
  <c r="BF975" i="2"/>
  <c r="X975" i="2"/>
  <c r="V975" i="2"/>
  <c r="T975" i="2"/>
  <c r="P975" i="2"/>
  <c r="BI973" i="2"/>
  <c r="BH973" i="2"/>
  <c r="BG973" i="2"/>
  <c r="BF973" i="2"/>
  <c r="X973" i="2"/>
  <c r="V973" i="2"/>
  <c r="T973" i="2"/>
  <c r="P973" i="2"/>
  <c r="BI971" i="2"/>
  <c r="BH971" i="2"/>
  <c r="BG971" i="2"/>
  <c r="BF971" i="2"/>
  <c r="X971" i="2"/>
  <c r="V971" i="2"/>
  <c r="T971" i="2"/>
  <c r="P971" i="2"/>
  <c r="BI969" i="2"/>
  <c r="BH969" i="2"/>
  <c r="BG969" i="2"/>
  <c r="BF969" i="2"/>
  <c r="X969" i="2"/>
  <c r="V969" i="2"/>
  <c r="T969" i="2"/>
  <c r="P969" i="2"/>
  <c r="BI967" i="2"/>
  <c r="BH967" i="2"/>
  <c r="BG967" i="2"/>
  <c r="BF967" i="2"/>
  <c r="X967" i="2"/>
  <c r="V967" i="2"/>
  <c r="T967" i="2"/>
  <c r="P967" i="2"/>
  <c r="BI965" i="2"/>
  <c r="BH965" i="2"/>
  <c r="BG965" i="2"/>
  <c r="BF965" i="2"/>
  <c r="X965" i="2"/>
  <c r="V965" i="2"/>
  <c r="T965" i="2"/>
  <c r="P965" i="2"/>
  <c r="BI963" i="2"/>
  <c r="BH963" i="2"/>
  <c r="BG963" i="2"/>
  <c r="BF963" i="2"/>
  <c r="X963" i="2"/>
  <c r="V963" i="2"/>
  <c r="T963" i="2"/>
  <c r="P963" i="2"/>
  <c r="BI961" i="2"/>
  <c r="BH961" i="2"/>
  <c r="BG961" i="2"/>
  <c r="BF961" i="2"/>
  <c r="X961" i="2"/>
  <c r="V961" i="2"/>
  <c r="T961" i="2"/>
  <c r="P961" i="2"/>
  <c r="BI959" i="2"/>
  <c r="BH959" i="2"/>
  <c r="BG959" i="2"/>
  <c r="BF959" i="2"/>
  <c r="X959" i="2"/>
  <c r="V959" i="2"/>
  <c r="T959" i="2"/>
  <c r="P959" i="2"/>
  <c r="BI957" i="2"/>
  <c r="BH957" i="2"/>
  <c r="BG957" i="2"/>
  <c r="BF957" i="2"/>
  <c r="X957" i="2"/>
  <c r="V957" i="2"/>
  <c r="T957" i="2"/>
  <c r="P957" i="2"/>
  <c r="BI955" i="2"/>
  <c r="BH955" i="2"/>
  <c r="BG955" i="2"/>
  <c r="BF955" i="2"/>
  <c r="X955" i="2"/>
  <c r="V955" i="2"/>
  <c r="T955" i="2"/>
  <c r="P955" i="2"/>
  <c r="BI953" i="2"/>
  <c r="BH953" i="2"/>
  <c r="BG953" i="2"/>
  <c r="BF953" i="2"/>
  <c r="X953" i="2"/>
  <c r="V953" i="2"/>
  <c r="T953" i="2"/>
  <c r="P953" i="2"/>
  <c r="BI951" i="2"/>
  <c r="BH951" i="2"/>
  <c r="BG951" i="2"/>
  <c r="BF951" i="2"/>
  <c r="X951" i="2"/>
  <c r="V951" i="2"/>
  <c r="T951" i="2"/>
  <c r="P951" i="2"/>
  <c r="BI949" i="2"/>
  <c r="BH949" i="2"/>
  <c r="BG949" i="2"/>
  <c r="BF949" i="2"/>
  <c r="X949" i="2"/>
  <c r="V949" i="2"/>
  <c r="T949" i="2"/>
  <c r="P949" i="2"/>
  <c r="BI947" i="2"/>
  <c r="BH947" i="2"/>
  <c r="BG947" i="2"/>
  <c r="BF947" i="2"/>
  <c r="X947" i="2"/>
  <c r="V947" i="2"/>
  <c r="T947" i="2"/>
  <c r="P947" i="2"/>
  <c r="BI945" i="2"/>
  <c r="BH945" i="2"/>
  <c r="BG945" i="2"/>
  <c r="BF945" i="2"/>
  <c r="X945" i="2"/>
  <c r="V945" i="2"/>
  <c r="T945" i="2"/>
  <c r="P945" i="2"/>
  <c r="BI943" i="2"/>
  <c r="BH943" i="2"/>
  <c r="BG943" i="2"/>
  <c r="BF943" i="2"/>
  <c r="X943" i="2"/>
  <c r="V943" i="2"/>
  <c r="T943" i="2"/>
  <c r="P943" i="2"/>
  <c r="BI941" i="2"/>
  <c r="BH941" i="2"/>
  <c r="BG941" i="2"/>
  <c r="BF941" i="2"/>
  <c r="X941" i="2"/>
  <c r="V941" i="2"/>
  <c r="T941" i="2"/>
  <c r="P941" i="2"/>
  <c r="BI939" i="2"/>
  <c r="BH939" i="2"/>
  <c r="BG939" i="2"/>
  <c r="BF939" i="2"/>
  <c r="X939" i="2"/>
  <c r="V939" i="2"/>
  <c r="T939" i="2"/>
  <c r="P939" i="2"/>
  <c r="BI937" i="2"/>
  <c r="BH937" i="2"/>
  <c r="BG937" i="2"/>
  <c r="BF937" i="2"/>
  <c r="X937" i="2"/>
  <c r="V937" i="2"/>
  <c r="T937" i="2"/>
  <c r="P937" i="2"/>
  <c r="BI935" i="2"/>
  <c r="BH935" i="2"/>
  <c r="BG935" i="2"/>
  <c r="BF935" i="2"/>
  <c r="X935" i="2"/>
  <c r="V935" i="2"/>
  <c r="T935" i="2"/>
  <c r="P935" i="2"/>
  <c r="BI933" i="2"/>
  <c r="BH933" i="2"/>
  <c r="BG933" i="2"/>
  <c r="BF933" i="2"/>
  <c r="X933" i="2"/>
  <c r="V933" i="2"/>
  <c r="T933" i="2"/>
  <c r="P933" i="2"/>
  <c r="BI931" i="2"/>
  <c r="BH931" i="2"/>
  <c r="BG931" i="2"/>
  <c r="BF931" i="2"/>
  <c r="X931" i="2"/>
  <c r="V931" i="2"/>
  <c r="T931" i="2"/>
  <c r="P931" i="2"/>
  <c r="BI929" i="2"/>
  <c r="BH929" i="2"/>
  <c r="BG929" i="2"/>
  <c r="BF929" i="2"/>
  <c r="X929" i="2"/>
  <c r="V929" i="2"/>
  <c r="T929" i="2"/>
  <c r="P929" i="2"/>
  <c r="BI927" i="2"/>
  <c r="BH927" i="2"/>
  <c r="BG927" i="2"/>
  <c r="BF927" i="2"/>
  <c r="X927" i="2"/>
  <c r="V927" i="2"/>
  <c r="T927" i="2"/>
  <c r="P927" i="2"/>
  <c r="BI925" i="2"/>
  <c r="BH925" i="2"/>
  <c r="BG925" i="2"/>
  <c r="BF925" i="2"/>
  <c r="X925" i="2"/>
  <c r="V925" i="2"/>
  <c r="T925" i="2"/>
  <c r="P925" i="2"/>
  <c r="BI923" i="2"/>
  <c r="BH923" i="2"/>
  <c r="BG923" i="2"/>
  <c r="BF923" i="2"/>
  <c r="X923" i="2"/>
  <c r="V923" i="2"/>
  <c r="T923" i="2"/>
  <c r="P923" i="2"/>
  <c r="BI921" i="2"/>
  <c r="BH921" i="2"/>
  <c r="BG921" i="2"/>
  <c r="BF921" i="2"/>
  <c r="X921" i="2"/>
  <c r="V921" i="2"/>
  <c r="T921" i="2"/>
  <c r="P921" i="2"/>
  <c r="BI919" i="2"/>
  <c r="BH919" i="2"/>
  <c r="BG919" i="2"/>
  <c r="BF919" i="2"/>
  <c r="X919" i="2"/>
  <c r="V919" i="2"/>
  <c r="T919" i="2"/>
  <c r="P919" i="2"/>
  <c r="BI917" i="2"/>
  <c r="BH917" i="2"/>
  <c r="BG917" i="2"/>
  <c r="BF917" i="2"/>
  <c r="X917" i="2"/>
  <c r="V917" i="2"/>
  <c r="T917" i="2"/>
  <c r="P917" i="2"/>
  <c r="BI915" i="2"/>
  <c r="BH915" i="2"/>
  <c r="BG915" i="2"/>
  <c r="BF915" i="2"/>
  <c r="X915" i="2"/>
  <c r="V915" i="2"/>
  <c r="T915" i="2"/>
  <c r="P915" i="2"/>
  <c r="BI913" i="2"/>
  <c r="BH913" i="2"/>
  <c r="BG913" i="2"/>
  <c r="BF913" i="2"/>
  <c r="X913" i="2"/>
  <c r="V913" i="2"/>
  <c r="T913" i="2"/>
  <c r="P913" i="2"/>
  <c r="BI911" i="2"/>
  <c r="BH911" i="2"/>
  <c r="BG911" i="2"/>
  <c r="BF911" i="2"/>
  <c r="X911" i="2"/>
  <c r="V911" i="2"/>
  <c r="T911" i="2"/>
  <c r="P911" i="2"/>
  <c r="BI909" i="2"/>
  <c r="BH909" i="2"/>
  <c r="BG909" i="2"/>
  <c r="BF909" i="2"/>
  <c r="X909" i="2"/>
  <c r="V909" i="2"/>
  <c r="T909" i="2"/>
  <c r="P909" i="2"/>
  <c r="BI907" i="2"/>
  <c r="BH907" i="2"/>
  <c r="BG907" i="2"/>
  <c r="BF907" i="2"/>
  <c r="X907" i="2"/>
  <c r="V907" i="2"/>
  <c r="T907" i="2"/>
  <c r="P907" i="2"/>
  <c r="BI905" i="2"/>
  <c r="BH905" i="2"/>
  <c r="BG905" i="2"/>
  <c r="BF905" i="2"/>
  <c r="X905" i="2"/>
  <c r="V905" i="2"/>
  <c r="T905" i="2"/>
  <c r="P905" i="2"/>
  <c r="BI903" i="2"/>
  <c r="BH903" i="2"/>
  <c r="BG903" i="2"/>
  <c r="BF903" i="2"/>
  <c r="X903" i="2"/>
  <c r="V903" i="2"/>
  <c r="T903" i="2"/>
  <c r="P903" i="2"/>
  <c r="BI901" i="2"/>
  <c r="BH901" i="2"/>
  <c r="BG901" i="2"/>
  <c r="BF901" i="2"/>
  <c r="X901" i="2"/>
  <c r="V901" i="2"/>
  <c r="T901" i="2"/>
  <c r="P901" i="2"/>
  <c r="BI899" i="2"/>
  <c r="BH899" i="2"/>
  <c r="BG899" i="2"/>
  <c r="BF899" i="2"/>
  <c r="X899" i="2"/>
  <c r="V899" i="2"/>
  <c r="T899" i="2"/>
  <c r="P899" i="2"/>
  <c r="BI897" i="2"/>
  <c r="BH897" i="2"/>
  <c r="BG897" i="2"/>
  <c r="BF897" i="2"/>
  <c r="X897" i="2"/>
  <c r="V897" i="2"/>
  <c r="T897" i="2"/>
  <c r="P897" i="2"/>
  <c r="BI895" i="2"/>
  <c r="BH895" i="2"/>
  <c r="BG895" i="2"/>
  <c r="BF895" i="2"/>
  <c r="X895" i="2"/>
  <c r="V895" i="2"/>
  <c r="T895" i="2"/>
  <c r="P895" i="2"/>
  <c r="BI893" i="2"/>
  <c r="BH893" i="2"/>
  <c r="BG893" i="2"/>
  <c r="BF893" i="2"/>
  <c r="X893" i="2"/>
  <c r="V893" i="2"/>
  <c r="T893" i="2"/>
  <c r="P893" i="2"/>
  <c r="BI891" i="2"/>
  <c r="BH891" i="2"/>
  <c r="BG891" i="2"/>
  <c r="BF891" i="2"/>
  <c r="X891" i="2"/>
  <c r="V891" i="2"/>
  <c r="T891" i="2"/>
  <c r="P891" i="2"/>
  <c r="BI889" i="2"/>
  <c r="BH889" i="2"/>
  <c r="BG889" i="2"/>
  <c r="BF889" i="2"/>
  <c r="X889" i="2"/>
  <c r="V889" i="2"/>
  <c r="T889" i="2"/>
  <c r="P889" i="2"/>
  <c r="BI887" i="2"/>
  <c r="BH887" i="2"/>
  <c r="BG887" i="2"/>
  <c r="BF887" i="2"/>
  <c r="X887" i="2"/>
  <c r="V887" i="2"/>
  <c r="T887" i="2"/>
  <c r="P887" i="2"/>
  <c r="BI885" i="2"/>
  <c r="BH885" i="2"/>
  <c r="BG885" i="2"/>
  <c r="BF885" i="2"/>
  <c r="X885" i="2"/>
  <c r="V885" i="2"/>
  <c r="T885" i="2"/>
  <c r="P885" i="2"/>
  <c r="BI883" i="2"/>
  <c r="BH883" i="2"/>
  <c r="BG883" i="2"/>
  <c r="BF883" i="2"/>
  <c r="X883" i="2"/>
  <c r="V883" i="2"/>
  <c r="T883" i="2"/>
  <c r="P883" i="2"/>
  <c r="BI881" i="2"/>
  <c r="BH881" i="2"/>
  <c r="BG881" i="2"/>
  <c r="BF881" i="2"/>
  <c r="X881" i="2"/>
  <c r="V881" i="2"/>
  <c r="T881" i="2"/>
  <c r="P881" i="2"/>
  <c r="BI879" i="2"/>
  <c r="BH879" i="2"/>
  <c r="BG879" i="2"/>
  <c r="BF879" i="2"/>
  <c r="X879" i="2"/>
  <c r="V879" i="2"/>
  <c r="T879" i="2"/>
  <c r="P879" i="2"/>
  <c r="BI877" i="2"/>
  <c r="BH877" i="2"/>
  <c r="BG877" i="2"/>
  <c r="BF877" i="2"/>
  <c r="X877" i="2"/>
  <c r="V877" i="2"/>
  <c r="T877" i="2"/>
  <c r="P877" i="2"/>
  <c r="BI875" i="2"/>
  <c r="BH875" i="2"/>
  <c r="BG875" i="2"/>
  <c r="BF875" i="2"/>
  <c r="X875" i="2"/>
  <c r="V875" i="2"/>
  <c r="T875" i="2"/>
  <c r="P875" i="2"/>
  <c r="BI873" i="2"/>
  <c r="BH873" i="2"/>
  <c r="BG873" i="2"/>
  <c r="BF873" i="2"/>
  <c r="X873" i="2"/>
  <c r="V873" i="2"/>
  <c r="T873" i="2"/>
  <c r="P873" i="2"/>
  <c r="BI871" i="2"/>
  <c r="BH871" i="2"/>
  <c r="BG871" i="2"/>
  <c r="BF871" i="2"/>
  <c r="X871" i="2"/>
  <c r="V871" i="2"/>
  <c r="T871" i="2"/>
  <c r="P871" i="2"/>
  <c r="BI869" i="2"/>
  <c r="BH869" i="2"/>
  <c r="BG869" i="2"/>
  <c r="BF869" i="2"/>
  <c r="X869" i="2"/>
  <c r="V869" i="2"/>
  <c r="T869" i="2"/>
  <c r="P869" i="2"/>
  <c r="BI867" i="2"/>
  <c r="BH867" i="2"/>
  <c r="BG867" i="2"/>
  <c r="BF867" i="2"/>
  <c r="X867" i="2"/>
  <c r="V867" i="2"/>
  <c r="T867" i="2"/>
  <c r="P867" i="2"/>
  <c r="BI865" i="2"/>
  <c r="BH865" i="2"/>
  <c r="BG865" i="2"/>
  <c r="BF865" i="2"/>
  <c r="X865" i="2"/>
  <c r="V865" i="2"/>
  <c r="T865" i="2"/>
  <c r="P865" i="2"/>
  <c r="BI863" i="2"/>
  <c r="BH863" i="2"/>
  <c r="BG863" i="2"/>
  <c r="BF863" i="2"/>
  <c r="X863" i="2"/>
  <c r="V863" i="2"/>
  <c r="T863" i="2"/>
  <c r="P863" i="2"/>
  <c r="BI861" i="2"/>
  <c r="BH861" i="2"/>
  <c r="BG861" i="2"/>
  <c r="BF861" i="2"/>
  <c r="X861" i="2"/>
  <c r="V861" i="2"/>
  <c r="T861" i="2"/>
  <c r="P861" i="2"/>
  <c r="BI859" i="2"/>
  <c r="BH859" i="2"/>
  <c r="BG859" i="2"/>
  <c r="BF859" i="2"/>
  <c r="X859" i="2"/>
  <c r="V859" i="2"/>
  <c r="T859" i="2"/>
  <c r="P859" i="2"/>
  <c r="BI857" i="2"/>
  <c r="BH857" i="2"/>
  <c r="BG857" i="2"/>
  <c r="BF857" i="2"/>
  <c r="X857" i="2"/>
  <c r="V857" i="2"/>
  <c r="T857" i="2"/>
  <c r="P857" i="2"/>
  <c r="BI855" i="2"/>
  <c r="BH855" i="2"/>
  <c r="BG855" i="2"/>
  <c r="BF855" i="2"/>
  <c r="X855" i="2"/>
  <c r="V855" i="2"/>
  <c r="T855" i="2"/>
  <c r="P855" i="2"/>
  <c r="BI853" i="2"/>
  <c r="BH853" i="2"/>
  <c r="BG853" i="2"/>
  <c r="BF853" i="2"/>
  <c r="X853" i="2"/>
  <c r="V853" i="2"/>
  <c r="T853" i="2"/>
  <c r="P853" i="2"/>
  <c r="BI851" i="2"/>
  <c r="BH851" i="2"/>
  <c r="BG851" i="2"/>
  <c r="BF851" i="2"/>
  <c r="X851" i="2"/>
  <c r="V851" i="2"/>
  <c r="T851" i="2"/>
  <c r="P851" i="2"/>
  <c r="BI849" i="2"/>
  <c r="BH849" i="2"/>
  <c r="BG849" i="2"/>
  <c r="BF849" i="2"/>
  <c r="X849" i="2"/>
  <c r="V849" i="2"/>
  <c r="T849" i="2"/>
  <c r="P849" i="2"/>
  <c r="BI847" i="2"/>
  <c r="BH847" i="2"/>
  <c r="BG847" i="2"/>
  <c r="BF847" i="2"/>
  <c r="X847" i="2"/>
  <c r="V847" i="2"/>
  <c r="T847" i="2"/>
  <c r="P847" i="2"/>
  <c r="BI845" i="2"/>
  <c r="BH845" i="2"/>
  <c r="BG845" i="2"/>
  <c r="BF845" i="2"/>
  <c r="X845" i="2"/>
  <c r="V845" i="2"/>
  <c r="T845" i="2"/>
  <c r="P845" i="2"/>
  <c r="BI843" i="2"/>
  <c r="BH843" i="2"/>
  <c r="BG843" i="2"/>
  <c r="BF843" i="2"/>
  <c r="X843" i="2"/>
  <c r="V843" i="2"/>
  <c r="T843" i="2"/>
  <c r="P843" i="2"/>
  <c r="BI841" i="2"/>
  <c r="BH841" i="2"/>
  <c r="BG841" i="2"/>
  <c r="BF841" i="2"/>
  <c r="X841" i="2"/>
  <c r="V841" i="2"/>
  <c r="T841" i="2"/>
  <c r="P841" i="2"/>
  <c r="BI839" i="2"/>
  <c r="BH839" i="2"/>
  <c r="BG839" i="2"/>
  <c r="BF839" i="2"/>
  <c r="X839" i="2"/>
  <c r="V839" i="2"/>
  <c r="T839" i="2"/>
  <c r="P839" i="2"/>
  <c r="BI837" i="2"/>
  <c r="BH837" i="2"/>
  <c r="BG837" i="2"/>
  <c r="BF837" i="2"/>
  <c r="X837" i="2"/>
  <c r="V837" i="2"/>
  <c r="T837" i="2"/>
  <c r="P837" i="2"/>
  <c r="BI835" i="2"/>
  <c r="BH835" i="2"/>
  <c r="BG835" i="2"/>
  <c r="BF835" i="2"/>
  <c r="X835" i="2"/>
  <c r="V835" i="2"/>
  <c r="T835" i="2"/>
  <c r="P835" i="2"/>
  <c r="BI833" i="2"/>
  <c r="BH833" i="2"/>
  <c r="BG833" i="2"/>
  <c r="BF833" i="2"/>
  <c r="X833" i="2"/>
  <c r="V833" i="2"/>
  <c r="T833" i="2"/>
  <c r="P833" i="2"/>
  <c r="BI831" i="2"/>
  <c r="BH831" i="2"/>
  <c r="BG831" i="2"/>
  <c r="BF831" i="2"/>
  <c r="X831" i="2"/>
  <c r="V831" i="2"/>
  <c r="T831" i="2"/>
  <c r="P831" i="2"/>
  <c r="BI829" i="2"/>
  <c r="BH829" i="2"/>
  <c r="BG829" i="2"/>
  <c r="BF829" i="2"/>
  <c r="X829" i="2"/>
  <c r="V829" i="2"/>
  <c r="T829" i="2"/>
  <c r="P829" i="2"/>
  <c r="BI827" i="2"/>
  <c r="BH827" i="2"/>
  <c r="BG827" i="2"/>
  <c r="BF827" i="2"/>
  <c r="X827" i="2"/>
  <c r="V827" i="2"/>
  <c r="T827" i="2"/>
  <c r="P827" i="2"/>
  <c r="BI825" i="2"/>
  <c r="BH825" i="2"/>
  <c r="BG825" i="2"/>
  <c r="BF825" i="2"/>
  <c r="X825" i="2"/>
  <c r="V825" i="2"/>
  <c r="T825" i="2"/>
  <c r="P825" i="2"/>
  <c r="BI823" i="2"/>
  <c r="BH823" i="2"/>
  <c r="BG823" i="2"/>
  <c r="BF823" i="2"/>
  <c r="X823" i="2"/>
  <c r="V823" i="2"/>
  <c r="T823" i="2"/>
  <c r="P823" i="2"/>
  <c r="BI821" i="2"/>
  <c r="BH821" i="2"/>
  <c r="BG821" i="2"/>
  <c r="BF821" i="2"/>
  <c r="X821" i="2"/>
  <c r="V821" i="2"/>
  <c r="T821" i="2"/>
  <c r="P821" i="2"/>
  <c r="BI819" i="2"/>
  <c r="BH819" i="2"/>
  <c r="BG819" i="2"/>
  <c r="BF819" i="2"/>
  <c r="X819" i="2"/>
  <c r="V819" i="2"/>
  <c r="T819" i="2"/>
  <c r="P819" i="2"/>
  <c r="BI817" i="2"/>
  <c r="BH817" i="2"/>
  <c r="BG817" i="2"/>
  <c r="BF817" i="2"/>
  <c r="X817" i="2"/>
  <c r="V817" i="2"/>
  <c r="T817" i="2"/>
  <c r="P817" i="2"/>
  <c r="BI815" i="2"/>
  <c r="BH815" i="2"/>
  <c r="BG815" i="2"/>
  <c r="BF815" i="2"/>
  <c r="X815" i="2"/>
  <c r="V815" i="2"/>
  <c r="T815" i="2"/>
  <c r="P815" i="2"/>
  <c r="BI813" i="2"/>
  <c r="BH813" i="2"/>
  <c r="BG813" i="2"/>
  <c r="BF813" i="2"/>
  <c r="X813" i="2"/>
  <c r="V813" i="2"/>
  <c r="T813" i="2"/>
  <c r="P813" i="2"/>
  <c r="BI811" i="2"/>
  <c r="BH811" i="2"/>
  <c r="BG811" i="2"/>
  <c r="BF811" i="2"/>
  <c r="X811" i="2"/>
  <c r="V811" i="2"/>
  <c r="T811" i="2"/>
  <c r="P811" i="2"/>
  <c r="BI809" i="2"/>
  <c r="BH809" i="2"/>
  <c r="BG809" i="2"/>
  <c r="BF809" i="2"/>
  <c r="X809" i="2"/>
  <c r="V809" i="2"/>
  <c r="T809" i="2"/>
  <c r="P809" i="2"/>
  <c r="BI807" i="2"/>
  <c r="BH807" i="2"/>
  <c r="BG807" i="2"/>
  <c r="BF807" i="2"/>
  <c r="X807" i="2"/>
  <c r="V807" i="2"/>
  <c r="T807" i="2"/>
  <c r="P807" i="2"/>
  <c r="BI805" i="2"/>
  <c r="BH805" i="2"/>
  <c r="BG805" i="2"/>
  <c r="BF805" i="2"/>
  <c r="X805" i="2"/>
  <c r="V805" i="2"/>
  <c r="T805" i="2"/>
  <c r="P805" i="2"/>
  <c r="BI803" i="2"/>
  <c r="BH803" i="2"/>
  <c r="BG803" i="2"/>
  <c r="BF803" i="2"/>
  <c r="X803" i="2"/>
  <c r="V803" i="2"/>
  <c r="T803" i="2"/>
  <c r="P803" i="2"/>
  <c r="BI801" i="2"/>
  <c r="BH801" i="2"/>
  <c r="BG801" i="2"/>
  <c r="BF801" i="2"/>
  <c r="X801" i="2"/>
  <c r="V801" i="2"/>
  <c r="T801" i="2"/>
  <c r="P801" i="2"/>
  <c r="BI799" i="2"/>
  <c r="BH799" i="2"/>
  <c r="BG799" i="2"/>
  <c r="BF799" i="2"/>
  <c r="X799" i="2"/>
  <c r="V799" i="2"/>
  <c r="T799" i="2"/>
  <c r="P799" i="2"/>
  <c r="BI797" i="2"/>
  <c r="BH797" i="2"/>
  <c r="BG797" i="2"/>
  <c r="BF797" i="2"/>
  <c r="X797" i="2"/>
  <c r="V797" i="2"/>
  <c r="T797" i="2"/>
  <c r="P797" i="2"/>
  <c r="BI795" i="2"/>
  <c r="BH795" i="2"/>
  <c r="BG795" i="2"/>
  <c r="BF795" i="2"/>
  <c r="X795" i="2"/>
  <c r="V795" i="2"/>
  <c r="T795" i="2"/>
  <c r="P795" i="2"/>
  <c r="BI793" i="2"/>
  <c r="BH793" i="2"/>
  <c r="BG793" i="2"/>
  <c r="BF793" i="2"/>
  <c r="X793" i="2"/>
  <c r="V793" i="2"/>
  <c r="T793" i="2"/>
  <c r="P793" i="2"/>
  <c r="BI791" i="2"/>
  <c r="BH791" i="2"/>
  <c r="BG791" i="2"/>
  <c r="BF791" i="2"/>
  <c r="X791" i="2"/>
  <c r="V791" i="2"/>
  <c r="T791" i="2"/>
  <c r="P791" i="2"/>
  <c r="BI789" i="2"/>
  <c r="BH789" i="2"/>
  <c r="BG789" i="2"/>
  <c r="BF789" i="2"/>
  <c r="X789" i="2"/>
  <c r="V789" i="2"/>
  <c r="T789" i="2"/>
  <c r="P789" i="2"/>
  <c r="BI787" i="2"/>
  <c r="BH787" i="2"/>
  <c r="BG787" i="2"/>
  <c r="BF787" i="2"/>
  <c r="X787" i="2"/>
  <c r="V787" i="2"/>
  <c r="T787" i="2"/>
  <c r="P787" i="2"/>
  <c r="BI785" i="2"/>
  <c r="BH785" i="2"/>
  <c r="BG785" i="2"/>
  <c r="BF785" i="2"/>
  <c r="X785" i="2"/>
  <c r="V785" i="2"/>
  <c r="T785" i="2"/>
  <c r="P785" i="2"/>
  <c r="BI783" i="2"/>
  <c r="BH783" i="2"/>
  <c r="BG783" i="2"/>
  <c r="BF783" i="2"/>
  <c r="X783" i="2"/>
  <c r="V783" i="2"/>
  <c r="T783" i="2"/>
  <c r="P783" i="2"/>
  <c r="BI781" i="2"/>
  <c r="BH781" i="2"/>
  <c r="BG781" i="2"/>
  <c r="BF781" i="2"/>
  <c r="X781" i="2"/>
  <c r="V781" i="2"/>
  <c r="T781" i="2"/>
  <c r="P781" i="2"/>
  <c r="BI779" i="2"/>
  <c r="BH779" i="2"/>
  <c r="BG779" i="2"/>
  <c r="BF779" i="2"/>
  <c r="X779" i="2"/>
  <c r="V779" i="2"/>
  <c r="T779" i="2"/>
  <c r="P779" i="2"/>
  <c r="BI777" i="2"/>
  <c r="BH777" i="2"/>
  <c r="BG777" i="2"/>
  <c r="BF777" i="2"/>
  <c r="X777" i="2"/>
  <c r="V777" i="2"/>
  <c r="T777" i="2"/>
  <c r="P777" i="2"/>
  <c r="BI775" i="2"/>
  <c r="BH775" i="2"/>
  <c r="BG775" i="2"/>
  <c r="BF775" i="2"/>
  <c r="X775" i="2"/>
  <c r="V775" i="2"/>
  <c r="T775" i="2"/>
  <c r="P775" i="2"/>
  <c r="BI773" i="2"/>
  <c r="BH773" i="2"/>
  <c r="BG773" i="2"/>
  <c r="BF773" i="2"/>
  <c r="X773" i="2"/>
  <c r="V773" i="2"/>
  <c r="T773" i="2"/>
  <c r="P773" i="2"/>
  <c r="BI771" i="2"/>
  <c r="BH771" i="2"/>
  <c r="BG771" i="2"/>
  <c r="BF771" i="2"/>
  <c r="X771" i="2"/>
  <c r="V771" i="2"/>
  <c r="T771" i="2"/>
  <c r="P771" i="2"/>
  <c r="BI769" i="2"/>
  <c r="BH769" i="2"/>
  <c r="BG769" i="2"/>
  <c r="BF769" i="2"/>
  <c r="X769" i="2"/>
  <c r="V769" i="2"/>
  <c r="T769" i="2"/>
  <c r="P769" i="2"/>
  <c r="BI767" i="2"/>
  <c r="BH767" i="2"/>
  <c r="BG767" i="2"/>
  <c r="BF767" i="2"/>
  <c r="X767" i="2"/>
  <c r="V767" i="2"/>
  <c r="T767" i="2"/>
  <c r="P767" i="2"/>
  <c r="BI765" i="2"/>
  <c r="BH765" i="2"/>
  <c r="BG765" i="2"/>
  <c r="BF765" i="2"/>
  <c r="X765" i="2"/>
  <c r="V765" i="2"/>
  <c r="T765" i="2"/>
  <c r="P765" i="2"/>
  <c r="BI763" i="2"/>
  <c r="BH763" i="2"/>
  <c r="BG763" i="2"/>
  <c r="BF763" i="2"/>
  <c r="X763" i="2"/>
  <c r="V763" i="2"/>
  <c r="T763" i="2"/>
  <c r="P763" i="2"/>
  <c r="BI761" i="2"/>
  <c r="BH761" i="2"/>
  <c r="BG761" i="2"/>
  <c r="BF761" i="2"/>
  <c r="X761" i="2"/>
  <c r="V761" i="2"/>
  <c r="T761" i="2"/>
  <c r="P761" i="2"/>
  <c r="BI759" i="2"/>
  <c r="BH759" i="2"/>
  <c r="BG759" i="2"/>
  <c r="BF759" i="2"/>
  <c r="X759" i="2"/>
  <c r="V759" i="2"/>
  <c r="T759" i="2"/>
  <c r="P759" i="2"/>
  <c r="BI757" i="2"/>
  <c r="BH757" i="2"/>
  <c r="BG757" i="2"/>
  <c r="BF757" i="2"/>
  <c r="X757" i="2"/>
  <c r="V757" i="2"/>
  <c r="T757" i="2"/>
  <c r="P757" i="2"/>
  <c r="BI755" i="2"/>
  <c r="BH755" i="2"/>
  <c r="BG755" i="2"/>
  <c r="BF755" i="2"/>
  <c r="X755" i="2"/>
  <c r="V755" i="2"/>
  <c r="T755" i="2"/>
  <c r="P755" i="2"/>
  <c r="BI753" i="2"/>
  <c r="BH753" i="2"/>
  <c r="BG753" i="2"/>
  <c r="BF753" i="2"/>
  <c r="X753" i="2"/>
  <c r="V753" i="2"/>
  <c r="T753" i="2"/>
  <c r="P753" i="2"/>
  <c r="BI751" i="2"/>
  <c r="BH751" i="2"/>
  <c r="BG751" i="2"/>
  <c r="BF751" i="2"/>
  <c r="X751" i="2"/>
  <c r="V751" i="2"/>
  <c r="T751" i="2"/>
  <c r="P751" i="2"/>
  <c r="BI749" i="2"/>
  <c r="BH749" i="2"/>
  <c r="BG749" i="2"/>
  <c r="BF749" i="2"/>
  <c r="X749" i="2"/>
  <c r="V749" i="2"/>
  <c r="T749" i="2"/>
  <c r="P749" i="2"/>
  <c r="BI747" i="2"/>
  <c r="BH747" i="2"/>
  <c r="BG747" i="2"/>
  <c r="BF747" i="2"/>
  <c r="X747" i="2"/>
  <c r="V747" i="2"/>
  <c r="T747" i="2"/>
  <c r="P747" i="2"/>
  <c r="BI745" i="2"/>
  <c r="BH745" i="2"/>
  <c r="BG745" i="2"/>
  <c r="BF745" i="2"/>
  <c r="X745" i="2"/>
  <c r="V745" i="2"/>
  <c r="T745" i="2"/>
  <c r="P745" i="2"/>
  <c r="BI743" i="2"/>
  <c r="BH743" i="2"/>
  <c r="BG743" i="2"/>
  <c r="BF743" i="2"/>
  <c r="X743" i="2"/>
  <c r="V743" i="2"/>
  <c r="T743" i="2"/>
  <c r="P743" i="2"/>
  <c r="BI741" i="2"/>
  <c r="BH741" i="2"/>
  <c r="BG741" i="2"/>
  <c r="BF741" i="2"/>
  <c r="X741" i="2"/>
  <c r="V741" i="2"/>
  <c r="T741" i="2"/>
  <c r="P741" i="2"/>
  <c r="BI739" i="2"/>
  <c r="BH739" i="2"/>
  <c r="BG739" i="2"/>
  <c r="BF739" i="2"/>
  <c r="X739" i="2"/>
  <c r="V739" i="2"/>
  <c r="T739" i="2"/>
  <c r="P739" i="2"/>
  <c r="BI736" i="2"/>
  <c r="BH736" i="2"/>
  <c r="BG736" i="2"/>
  <c r="BF736" i="2"/>
  <c r="X736" i="2"/>
  <c r="V736" i="2"/>
  <c r="T736" i="2"/>
  <c r="P736" i="2"/>
  <c r="BI734" i="2"/>
  <c r="BH734" i="2"/>
  <c r="BG734" i="2"/>
  <c r="BF734" i="2"/>
  <c r="X734" i="2"/>
  <c r="V734" i="2"/>
  <c r="T734" i="2"/>
  <c r="P734" i="2"/>
  <c r="BI732" i="2"/>
  <c r="BH732" i="2"/>
  <c r="BG732" i="2"/>
  <c r="BF732" i="2"/>
  <c r="X732" i="2"/>
  <c r="V732" i="2"/>
  <c r="T732" i="2"/>
  <c r="P732" i="2"/>
  <c r="BI730" i="2"/>
  <c r="BH730" i="2"/>
  <c r="BG730" i="2"/>
  <c r="BF730" i="2"/>
  <c r="X730" i="2"/>
  <c r="V730" i="2"/>
  <c r="T730" i="2"/>
  <c r="P730" i="2"/>
  <c r="BI728" i="2"/>
  <c r="BH728" i="2"/>
  <c r="BG728" i="2"/>
  <c r="BF728" i="2"/>
  <c r="X728" i="2"/>
  <c r="V728" i="2"/>
  <c r="T728" i="2"/>
  <c r="P728" i="2"/>
  <c r="BI726" i="2"/>
  <c r="BH726" i="2"/>
  <c r="BG726" i="2"/>
  <c r="BF726" i="2"/>
  <c r="X726" i="2"/>
  <c r="V726" i="2"/>
  <c r="T726" i="2"/>
  <c r="P726" i="2"/>
  <c r="BI724" i="2"/>
  <c r="BH724" i="2"/>
  <c r="BG724" i="2"/>
  <c r="BF724" i="2"/>
  <c r="X724" i="2"/>
  <c r="V724" i="2"/>
  <c r="T724" i="2"/>
  <c r="P724" i="2"/>
  <c r="BI722" i="2"/>
  <c r="BH722" i="2"/>
  <c r="BG722" i="2"/>
  <c r="BF722" i="2"/>
  <c r="X722" i="2"/>
  <c r="V722" i="2"/>
  <c r="T722" i="2"/>
  <c r="P722" i="2"/>
  <c r="BI720" i="2"/>
  <c r="BH720" i="2"/>
  <c r="BG720" i="2"/>
  <c r="BF720" i="2"/>
  <c r="X720" i="2"/>
  <c r="V720" i="2"/>
  <c r="T720" i="2"/>
  <c r="P720" i="2"/>
  <c r="BI718" i="2"/>
  <c r="BH718" i="2"/>
  <c r="BG718" i="2"/>
  <c r="BF718" i="2"/>
  <c r="X718" i="2"/>
  <c r="V718" i="2"/>
  <c r="T718" i="2"/>
  <c r="P718" i="2"/>
  <c r="BI716" i="2"/>
  <c r="BH716" i="2"/>
  <c r="BG716" i="2"/>
  <c r="BF716" i="2"/>
  <c r="X716" i="2"/>
  <c r="V716" i="2"/>
  <c r="T716" i="2"/>
  <c r="P716" i="2"/>
  <c r="BI714" i="2"/>
  <c r="BH714" i="2"/>
  <c r="BG714" i="2"/>
  <c r="BF714" i="2"/>
  <c r="X714" i="2"/>
  <c r="V714" i="2"/>
  <c r="T714" i="2"/>
  <c r="P714" i="2"/>
  <c r="BI712" i="2"/>
  <c r="BH712" i="2"/>
  <c r="BG712" i="2"/>
  <c r="BF712" i="2"/>
  <c r="X712" i="2"/>
  <c r="V712" i="2"/>
  <c r="T712" i="2"/>
  <c r="P712" i="2"/>
  <c r="BI710" i="2"/>
  <c r="BH710" i="2"/>
  <c r="BG710" i="2"/>
  <c r="BF710" i="2"/>
  <c r="X710" i="2"/>
  <c r="V710" i="2"/>
  <c r="T710" i="2"/>
  <c r="P710" i="2"/>
  <c r="BI708" i="2"/>
  <c r="BH708" i="2"/>
  <c r="BG708" i="2"/>
  <c r="BF708" i="2"/>
  <c r="X708" i="2"/>
  <c r="V708" i="2"/>
  <c r="T708" i="2"/>
  <c r="P708" i="2"/>
  <c r="BI706" i="2"/>
  <c r="BH706" i="2"/>
  <c r="BG706" i="2"/>
  <c r="BF706" i="2"/>
  <c r="X706" i="2"/>
  <c r="V706" i="2"/>
  <c r="T706" i="2"/>
  <c r="P706" i="2"/>
  <c r="BI704" i="2"/>
  <c r="BH704" i="2"/>
  <c r="BG704" i="2"/>
  <c r="BF704" i="2"/>
  <c r="X704" i="2"/>
  <c r="V704" i="2"/>
  <c r="T704" i="2"/>
  <c r="P704" i="2"/>
  <c r="BI702" i="2"/>
  <c r="BH702" i="2"/>
  <c r="BG702" i="2"/>
  <c r="BF702" i="2"/>
  <c r="X702" i="2"/>
  <c r="V702" i="2"/>
  <c r="T702" i="2"/>
  <c r="P702" i="2"/>
  <c r="BI700" i="2"/>
  <c r="BH700" i="2"/>
  <c r="BG700" i="2"/>
  <c r="BF700" i="2"/>
  <c r="X700" i="2"/>
  <c r="V700" i="2"/>
  <c r="T700" i="2"/>
  <c r="P700" i="2"/>
  <c r="BI698" i="2"/>
  <c r="BH698" i="2"/>
  <c r="BG698" i="2"/>
  <c r="BF698" i="2"/>
  <c r="X698" i="2"/>
  <c r="V698" i="2"/>
  <c r="T698" i="2"/>
  <c r="P698" i="2"/>
  <c r="BI696" i="2"/>
  <c r="BH696" i="2"/>
  <c r="BG696" i="2"/>
  <c r="BF696" i="2"/>
  <c r="X696" i="2"/>
  <c r="V696" i="2"/>
  <c r="T696" i="2"/>
  <c r="P696" i="2"/>
  <c r="BI694" i="2"/>
  <c r="BH694" i="2"/>
  <c r="BG694" i="2"/>
  <c r="BF694" i="2"/>
  <c r="X694" i="2"/>
  <c r="V694" i="2"/>
  <c r="T694" i="2"/>
  <c r="P694" i="2"/>
  <c r="BI692" i="2"/>
  <c r="BH692" i="2"/>
  <c r="BG692" i="2"/>
  <c r="BF692" i="2"/>
  <c r="X692" i="2"/>
  <c r="V692" i="2"/>
  <c r="T692" i="2"/>
  <c r="P692" i="2"/>
  <c r="BI690" i="2"/>
  <c r="BH690" i="2"/>
  <c r="BG690" i="2"/>
  <c r="BF690" i="2"/>
  <c r="X690" i="2"/>
  <c r="V690" i="2"/>
  <c r="T690" i="2"/>
  <c r="P690" i="2"/>
  <c r="BI688" i="2"/>
  <c r="BH688" i="2"/>
  <c r="BG688" i="2"/>
  <c r="BF688" i="2"/>
  <c r="X688" i="2"/>
  <c r="V688" i="2"/>
  <c r="T688" i="2"/>
  <c r="P688" i="2"/>
  <c r="BI686" i="2"/>
  <c r="BH686" i="2"/>
  <c r="BG686" i="2"/>
  <c r="BF686" i="2"/>
  <c r="X686" i="2"/>
  <c r="V686" i="2"/>
  <c r="T686" i="2"/>
  <c r="P686" i="2"/>
  <c r="BI684" i="2"/>
  <c r="BH684" i="2"/>
  <c r="BG684" i="2"/>
  <c r="BF684" i="2"/>
  <c r="X684" i="2"/>
  <c r="V684" i="2"/>
  <c r="T684" i="2"/>
  <c r="P684" i="2"/>
  <c r="BI682" i="2"/>
  <c r="BH682" i="2"/>
  <c r="BG682" i="2"/>
  <c r="BF682" i="2"/>
  <c r="X682" i="2"/>
  <c r="V682" i="2"/>
  <c r="T682" i="2"/>
  <c r="P682" i="2"/>
  <c r="BI680" i="2"/>
  <c r="BH680" i="2"/>
  <c r="BG680" i="2"/>
  <c r="BF680" i="2"/>
  <c r="X680" i="2"/>
  <c r="V680" i="2"/>
  <c r="T680" i="2"/>
  <c r="P680" i="2"/>
  <c r="BI678" i="2"/>
  <c r="BH678" i="2"/>
  <c r="BG678" i="2"/>
  <c r="BF678" i="2"/>
  <c r="X678" i="2"/>
  <c r="V678" i="2"/>
  <c r="T678" i="2"/>
  <c r="P678" i="2"/>
  <c r="BI676" i="2"/>
  <c r="BH676" i="2"/>
  <c r="BG676" i="2"/>
  <c r="BF676" i="2"/>
  <c r="X676" i="2"/>
  <c r="V676" i="2"/>
  <c r="T676" i="2"/>
  <c r="P676" i="2"/>
  <c r="BI674" i="2"/>
  <c r="BH674" i="2"/>
  <c r="BG674" i="2"/>
  <c r="BF674" i="2"/>
  <c r="X674" i="2"/>
  <c r="V674" i="2"/>
  <c r="T674" i="2"/>
  <c r="P674" i="2"/>
  <c r="BI672" i="2"/>
  <c r="BH672" i="2"/>
  <c r="BG672" i="2"/>
  <c r="BF672" i="2"/>
  <c r="X672" i="2"/>
  <c r="V672" i="2"/>
  <c r="T672" i="2"/>
  <c r="P672" i="2"/>
  <c r="BI670" i="2"/>
  <c r="BH670" i="2"/>
  <c r="BG670" i="2"/>
  <c r="BF670" i="2"/>
  <c r="X670" i="2"/>
  <c r="V670" i="2"/>
  <c r="T670" i="2"/>
  <c r="P670" i="2"/>
  <c r="BI668" i="2"/>
  <c r="BH668" i="2"/>
  <c r="BG668" i="2"/>
  <c r="BF668" i="2"/>
  <c r="X668" i="2"/>
  <c r="V668" i="2"/>
  <c r="T668" i="2"/>
  <c r="P668" i="2"/>
  <c r="BI666" i="2"/>
  <c r="BH666" i="2"/>
  <c r="BG666" i="2"/>
  <c r="BF666" i="2"/>
  <c r="X666" i="2"/>
  <c r="V666" i="2"/>
  <c r="T666" i="2"/>
  <c r="P666" i="2"/>
  <c r="BI664" i="2"/>
  <c r="BH664" i="2"/>
  <c r="BG664" i="2"/>
  <c r="BF664" i="2"/>
  <c r="X664" i="2"/>
  <c r="V664" i="2"/>
  <c r="T664" i="2"/>
  <c r="P664" i="2"/>
  <c r="BI662" i="2"/>
  <c r="BH662" i="2"/>
  <c r="BG662" i="2"/>
  <c r="BF662" i="2"/>
  <c r="X662" i="2"/>
  <c r="V662" i="2"/>
  <c r="T662" i="2"/>
  <c r="P662" i="2"/>
  <c r="BI660" i="2"/>
  <c r="BH660" i="2"/>
  <c r="BG660" i="2"/>
  <c r="BF660" i="2"/>
  <c r="X660" i="2"/>
  <c r="V660" i="2"/>
  <c r="T660" i="2"/>
  <c r="P660" i="2"/>
  <c r="BI658" i="2"/>
  <c r="BH658" i="2"/>
  <c r="BG658" i="2"/>
  <c r="BF658" i="2"/>
  <c r="X658" i="2"/>
  <c r="V658" i="2"/>
  <c r="T658" i="2"/>
  <c r="P658" i="2"/>
  <c r="BI656" i="2"/>
  <c r="BH656" i="2"/>
  <c r="BG656" i="2"/>
  <c r="BF656" i="2"/>
  <c r="X656" i="2"/>
  <c r="V656" i="2"/>
  <c r="T656" i="2"/>
  <c r="P656" i="2"/>
  <c r="BI654" i="2"/>
  <c r="BH654" i="2"/>
  <c r="BG654" i="2"/>
  <c r="BF654" i="2"/>
  <c r="X654" i="2"/>
  <c r="V654" i="2"/>
  <c r="T654" i="2"/>
  <c r="P654" i="2"/>
  <c r="BI652" i="2"/>
  <c r="BH652" i="2"/>
  <c r="BG652" i="2"/>
  <c r="BF652" i="2"/>
  <c r="X652" i="2"/>
  <c r="V652" i="2"/>
  <c r="T652" i="2"/>
  <c r="P652" i="2"/>
  <c r="BI650" i="2"/>
  <c r="BH650" i="2"/>
  <c r="BG650" i="2"/>
  <c r="BF650" i="2"/>
  <c r="X650" i="2"/>
  <c r="V650" i="2"/>
  <c r="T650" i="2"/>
  <c r="P650" i="2"/>
  <c r="BI648" i="2"/>
  <c r="BH648" i="2"/>
  <c r="BG648" i="2"/>
  <c r="BF648" i="2"/>
  <c r="X648" i="2"/>
  <c r="V648" i="2"/>
  <c r="T648" i="2"/>
  <c r="P648" i="2"/>
  <c r="BI646" i="2"/>
  <c r="BH646" i="2"/>
  <c r="BG646" i="2"/>
  <c r="BF646" i="2"/>
  <c r="X646" i="2"/>
  <c r="V646" i="2"/>
  <c r="T646" i="2"/>
  <c r="P646" i="2"/>
  <c r="BI644" i="2"/>
  <c r="BH644" i="2"/>
  <c r="BG644" i="2"/>
  <c r="BF644" i="2"/>
  <c r="X644" i="2"/>
  <c r="V644" i="2"/>
  <c r="T644" i="2"/>
  <c r="P644" i="2"/>
  <c r="BI642" i="2"/>
  <c r="BH642" i="2"/>
  <c r="BG642" i="2"/>
  <c r="BF642" i="2"/>
  <c r="X642" i="2"/>
  <c r="V642" i="2"/>
  <c r="T642" i="2"/>
  <c r="P642" i="2"/>
  <c r="BI640" i="2"/>
  <c r="BH640" i="2"/>
  <c r="BG640" i="2"/>
  <c r="BF640" i="2"/>
  <c r="X640" i="2"/>
  <c r="V640" i="2"/>
  <c r="T640" i="2"/>
  <c r="P640" i="2"/>
  <c r="BI638" i="2"/>
  <c r="BH638" i="2"/>
  <c r="BG638" i="2"/>
  <c r="BF638" i="2"/>
  <c r="X638" i="2"/>
  <c r="V638" i="2"/>
  <c r="T638" i="2"/>
  <c r="P638" i="2"/>
  <c r="BI636" i="2"/>
  <c r="BH636" i="2"/>
  <c r="BG636" i="2"/>
  <c r="BF636" i="2"/>
  <c r="X636" i="2"/>
  <c r="V636" i="2"/>
  <c r="T636" i="2"/>
  <c r="P636" i="2"/>
  <c r="BI634" i="2"/>
  <c r="BH634" i="2"/>
  <c r="BG634" i="2"/>
  <c r="BF634" i="2"/>
  <c r="X634" i="2"/>
  <c r="V634" i="2"/>
  <c r="T634" i="2"/>
  <c r="P634" i="2"/>
  <c r="BI632" i="2"/>
  <c r="BH632" i="2"/>
  <c r="BG632" i="2"/>
  <c r="BF632" i="2"/>
  <c r="X632" i="2"/>
  <c r="V632" i="2"/>
  <c r="T632" i="2"/>
  <c r="P632" i="2"/>
  <c r="BI630" i="2"/>
  <c r="BH630" i="2"/>
  <c r="BG630" i="2"/>
  <c r="BF630" i="2"/>
  <c r="X630" i="2"/>
  <c r="V630" i="2"/>
  <c r="T630" i="2"/>
  <c r="P630" i="2"/>
  <c r="BI628" i="2"/>
  <c r="BH628" i="2"/>
  <c r="BG628" i="2"/>
  <c r="BF628" i="2"/>
  <c r="X628" i="2"/>
  <c r="V628" i="2"/>
  <c r="T628" i="2"/>
  <c r="P628" i="2"/>
  <c r="BI626" i="2"/>
  <c r="BH626" i="2"/>
  <c r="BG626" i="2"/>
  <c r="BF626" i="2"/>
  <c r="X626" i="2"/>
  <c r="V626" i="2"/>
  <c r="T626" i="2"/>
  <c r="P626" i="2"/>
  <c r="BI624" i="2"/>
  <c r="BH624" i="2"/>
  <c r="BG624" i="2"/>
  <c r="BF624" i="2"/>
  <c r="X624" i="2"/>
  <c r="V624" i="2"/>
  <c r="T624" i="2"/>
  <c r="P624" i="2"/>
  <c r="BI622" i="2"/>
  <c r="BH622" i="2"/>
  <c r="BG622" i="2"/>
  <c r="BF622" i="2"/>
  <c r="X622" i="2"/>
  <c r="V622" i="2"/>
  <c r="T622" i="2"/>
  <c r="P622" i="2"/>
  <c r="BI620" i="2"/>
  <c r="BH620" i="2"/>
  <c r="BG620" i="2"/>
  <c r="BF620" i="2"/>
  <c r="X620" i="2"/>
  <c r="V620" i="2"/>
  <c r="T620" i="2"/>
  <c r="P620" i="2"/>
  <c r="BI618" i="2"/>
  <c r="BH618" i="2"/>
  <c r="BG618" i="2"/>
  <c r="BF618" i="2"/>
  <c r="X618" i="2"/>
  <c r="V618" i="2"/>
  <c r="T618" i="2"/>
  <c r="P618" i="2"/>
  <c r="BI616" i="2"/>
  <c r="BH616" i="2"/>
  <c r="BG616" i="2"/>
  <c r="BF616" i="2"/>
  <c r="X616" i="2"/>
  <c r="V616" i="2"/>
  <c r="T616" i="2"/>
  <c r="P616" i="2"/>
  <c r="BI614" i="2"/>
  <c r="BH614" i="2"/>
  <c r="BG614" i="2"/>
  <c r="BF614" i="2"/>
  <c r="X614" i="2"/>
  <c r="V614" i="2"/>
  <c r="T614" i="2"/>
  <c r="P614" i="2"/>
  <c r="BI612" i="2"/>
  <c r="BH612" i="2"/>
  <c r="BG612" i="2"/>
  <c r="BF612" i="2"/>
  <c r="X612" i="2"/>
  <c r="V612" i="2"/>
  <c r="T612" i="2"/>
  <c r="P612" i="2"/>
  <c r="BI610" i="2"/>
  <c r="BH610" i="2"/>
  <c r="BG610" i="2"/>
  <c r="BF610" i="2"/>
  <c r="X610" i="2"/>
  <c r="V610" i="2"/>
  <c r="T610" i="2"/>
  <c r="P610" i="2"/>
  <c r="BI608" i="2"/>
  <c r="BH608" i="2"/>
  <c r="BG608" i="2"/>
  <c r="BF608" i="2"/>
  <c r="X608" i="2"/>
  <c r="V608" i="2"/>
  <c r="T608" i="2"/>
  <c r="P608" i="2"/>
  <c r="BI606" i="2"/>
  <c r="BH606" i="2"/>
  <c r="BG606" i="2"/>
  <c r="BF606" i="2"/>
  <c r="X606" i="2"/>
  <c r="V606" i="2"/>
  <c r="T606" i="2"/>
  <c r="P606" i="2"/>
  <c r="BI604" i="2"/>
  <c r="BH604" i="2"/>
  <c r="BG604" i="2"/>
  <c r="BF604" i="2"/>
  <c r="X604" i="2"/>
  <c r="V604" i="2"/>
  <c r="T604" i="2"/>
  <c r="P604" i="2"/>
  <c r="BI602" i="2"/>
  <c r="BH602" i="2"/>
  <c r="BG602" i="2"/>
  <c r="BF602" i="2"/>
  <c r="X602" i="2"/>
  <c r="V602" i="2"/>
  <c r="T602" i="2"/>
  <c r="P602" i="2"/>
  <c r="BI600" i="2"/>
  <c r="BH600" i="2"/>
  <c r="BG600" i="2"/>
  <c r="BF600" i="2"/>
  <c r="X600" i="2"/>
  <c r="V600" i="2"/>
  <c r="T600" i="2"/>
  <c r="P600" i="2"/>
  <c r="BI598" i="2"/>
  <c r="BH598" i="2"/>
  <c r="BG598" i="2"/>
  <c r="BF598" i="2"/>
  <c r="X598" i="2"/>
  <c r="V598" i="2"/>
  <c r="T598" i="2"/>
  <c r="P598" i="2"/>
  <c r="BI596" i="2"/>
  <c r="BH596" i="2"/>
  <c r="BG596" i="2"/>
  <c r="BF596" i="2"/>
  <c r="X596" i="2"/>
  <c r="V596" i="2"/>
  <c r="T596" i="2"/>
  <c r="P596" i="2"/>
  <c r="BI594" i="2"/>
  <c r="BH594" i="2"/>
  <c r="BG594" i="2"/>
  <c r="BF594" i="2"/>
  <c r="X594" i="2"/>
  <c r="V594" i="2"/>
  <c r="T594" i="2"/>
  <c r="P594" i="2"/>
  <c r="BI592" i="2"/>
  <c r="BH592" i="2"/>
  <c r="BG592" i="2"/>
  <c r="BF592" i="2"/>
  <c r="X592" i="2"/>
  <c r="V592" i="2"/>
  <c r="T592" i="2"/>
  <c r="P592" i="2"/>
  <c r="BI590" i="2"/>
  <c r="BH590" i="2"/>
  <c r="BG590" i="2"/>
  <c r="BF590" i="2"/>
  <c r="X590" i="2"/>
  <c r="V590" i="2"/>
  <c r="T590" i="2"/>
  <c r="P590" i="2"/>
  <c r="BI588" i="2"/>
  <c r="BH588" i="2"/>
  <c r="BG588" i="2"/>
  <c r="BF588" i="2"/>
  <c r="X588" i="2"/>
  <c r="V588" i="2"/>
  <c r="T588" i="2"/>
  <c r="P588" i="2"/>
  <c r="BI586" i="2"/>
  <c r="BH586" i="2"/>
  <c r="BG586" i="2"/>
  <c r="BF586" i="2"/>
  <c r="X586" i="2"/>
  <c r="V586" i="2"/>
  <c r="T586" i="2"/>
  <c r="P586" i="2"/>
  <c r="BI584" i="2"/>
  <c r="BH584" i="2"/>
  <c r="BG584" i="2"/>
  <c r="BF584" i="2"/>
  <c r="X584" i="2"/>
  <c r="V584" i="2"/>
  <c r="T584" i="2"/>
  <c r="P584" i="2"/>
  <c r="BI582" i="2"/>
  <c r="BH582" i="2"/>
  <c r="BG582" i="2"/>
  <c r="BF582" i="2"/>
  <c r="X582" i="2"/>
  <c r="V582" i="2"/>
  <c r="T582" i="2"/>
  <c r="P582" i="2"/>
  <c r="BI580" i="2"/>
  <c r="BH580" i="2"/>
  <c r="BG580" i="2"/>
  <c r="BF580" i="2"/>
  <c r="X580" i="2"/>
  <c r="V580" i="2"/>
  <c r="T580" i="2"/>
  <c r="P580" i="2"/>
  <c r="BI578" i="2"/>
  <c r="BH578" i="2"/>
  <c r="BG578" i="2"/>
  <c r="BF578" i="2"/>
  <c r="X578" i="2"/>
  <c r="V578" i="2"/>
  <c r="T578" i="2"/>
  <c r="P578" i="2"/>
  <c r="BI576" i="2"/>
  <c r="BH576" i="2"/>
  <c r="BG576" i="2"/>
  <c r="BF576" i="2"/>
  <c r="X576" i="2"/>
  <c r="V576" i="2"/>
  <c r="T576" i="2"/>
  <c r="P576" i="2"/>
  <c r="BI574" i="2"/>
  <c r="BH574" i="2"/>
  <c r="BG574" i="2"/>
  <c r="BF574" i="2"/>
  <c r="X574" i="2"/>
  <c r="V574" i="2"/>
  <c r="T574" i="2"/>
  <c r="P574" i="2"/>
  <c r="BI572" i="2"/>
  <c r="BH572" i="2"/>
  <c r="BG572" i="2"/>
  <c r="BF572" i="2"/>
  <c r="X572" i="2"/>
  <c r="V572" i="2"/>
  <c r="T572" i="2"/>
  <c r="P572" i="2"/>
  <c r="BI570" i="2"/>
  <c r="BH570" i="2"/>
  <c r="BG570" i="2"/>
  <c r="BF570" i="2"/>
  <c r="X570" i="2"/>
  <c r="V570" i="2"/>
  <c r="T570" i="2"/>
  <c r="P570" i="2"/>
  <c r="BI568" i="2"/>
  <c r="BH568" i="2"/>
  <c r="BG568" i="2"/>
  <c r="BF568" i="2"/>
  <c r="X568" i="2"/>
  <c r="V568" i="2"/>
  <c r="T568" i="2"/>
  <c r="P568" i="2"/>
  <c r="BI566" i="2"/>
  <c r="BH566" i="2"/>
  <c r="BG566" i="2"/>
  <c r="BF566" i="2"/>
  <c r="X566" i="2"/>
  <c r="V566" i="2"/>
  <c r="T566" i="2"/>
  <c r="P566" i="2"/>
  <c r="BI564" i="2"/>
  <c r="BH564" i="2"/>
  <c r="BG564" i="2"/>
  <c r="BF564" i="2"/>
  <c r="X564" i="2"/>
  <c r="V564" i="2"/>
  <c r="T564" i="2"/>
  <c r="P564" i="2"/>
  <c r="BI562" i="2"/>
  <c r="BH562" i="2"/>
  <c r="BG562" i="2"/>
  <c r="BF562" i="2"/>
  <c r="X562" i="2"/>
  <c r="V562" i="2"/>
  <c r="T562" i="2"/>
  <c r="P562" i="2"/>
  <c r="BI560" i="2"/>
  <c r="BH560" i="2"/>
  <c r="BG560" i="2"/>
  <c r="BF560" i="2"/>
  <c r="X560" i="2"/>
  <c r="V560" i="2"/>
  <c r="T560" i="2"/>
  <c r="P560" i="2"/>
  <c r="BI558" i="2"/>
  <c r="BH558" i="2"/>
  <c r="BG558" i="2"/>
  <c r="BF558" i="2"/>
  <c r="X558" i="2"/>
  <c r="V558" i="2"/>
  <c r="T558" i="2"/>
  <c r="P558" i="2"/>
  <c r="BI556" i="2"/>
  <c r="BH556" i="2"/>
  <c r="BG556" i="2"/>
  <c r="BF556" i="2"/>
  <c r="X556" i="2"/>
  <c r="V556" i="2"/>
  <c r="T556" i="2"/>
  <c r="P556" i="2"/>
  <c r="BI554" i="2"/>
  <c r="BH554" i="2"/>
  <c r="BG554" i="2"/>
  <c r="BF554" i="2"/>
  <c r="X554" i="2"/>
  <c r="V554" i="2"/>
  <c r="T554" i="2"/>
  <c r="P554" i="2"/>
  <c r="BI552" i="2"/>
  <c r="BH552" i="2"/>
  <c r="BG552" i="2"/>
  <c r="BF552" i="2"/>
  <c r="X552" i="2"/>
  <c r="V552" i="2"/>
  <c r="T552" i="2"/>
  <c r="P552" i="2"/>
  <c r="BI550" i="2"/>
  <c r="BH550" i="2"/>
  <c r="BG550" i="2"/>
  <c r="BF550" i="2"/>
  <c r="X550" i="2"/>
  <c r="V550" i="2"/>
  <c r="T550" i="2"/>
  <c r="P550" i="2"/>
  <c r="BI548" i="2"/>
  <c r="BH548" i="2"/>
  <c r="BG548" i="2"/>
  <c r="BF548" i="2"/>
  <c r="X548" i="2"/>
  <c r="V548" i="2"/>
  <c r="T548" i="2"/>
  <c r="P548" i="2"/>
  <c r="BI546" i="2"/>
  <c r="BH546" i="2"/>
  <c r="BG546" i="2"/>
  <c r="BF546" i="2"/>
  <c r="X546" i="2"/>
  <c r="V546" i="2"/>
  <c r="T546" i="2"/>
  <c r="P546" i="2"/>
  <c r="BI544" i="2"/>
  <c r="BH544" i="2"/>
  <c r="BG544" i="2"/>
  <c r="BF544" i="2"/>
  <c r="X544" i="2"/>
  <c r="V544" i="2"/>
  <c r="T544" i="2"/>
  <c r="P544" i="2"/>
  <c r="BI541" i="2"/>
  <c r="BH541" i="2"/>
  <c r="BG541" i="2"/>
  <c r="BF541" i="2"/>
  <c r="X541" i="2"/>
  <c r="V541" i="2"/>
  <c r="T541" i="2"/>
  <c r="P541" i="2"/>
  <c r="BI538" i="2"/>
  <c r="BH538" i="2"/>
  <c r="BG538" i="2"/>
  <c r="BF538" i="2"/>
  <c r="X538" i="2"/>
  <c r="V538" i="2"/>
  <c r="T538" i="2"/>
  <c r="P538" i="2"/>
  <c r="BI536" i="2"/>
  <c r="BH536" i="2"/>
  <c r="BG536" i="2"/>
  <c r="BF536" i="2"/>
  <c r="X536" i="2"/>
  <c r="V536" i="2"/>
  <c r="T536" i="2"/>
  <c r="P536" i="2"/>
  <c r="BI534" i="2"/>
  <c r="BH534" i="2"/>
  <c r="BG534" i="2"/>
  <c r="BF534" i="2"/>
  <c r="X534" i="2"/>
  <c r="V534" i="2"/>
  <c r="T534" i="2"/>
  <c r="P534" i="2"/>
  <c r="BI532" i="2"/>
  <c r="BH532" i="2"/>
  <c r="BG532" i="2"/>
  <c r="BF532" i="2"/>
  <c r="X532" i="2"/>
  <c r="V532" i="2"/>
  <c r="T532" i="2"/>
  <c r="P532" i="2"/>
  <c r="BI530" i="2"/>
  <c r="BH530" i="2"/>
  <c r="BG530" i="2"/>
  <c r="BF530" i="2"/>
  <c r="X530" i="2"/>
  <c r="V530" i="2"/>
  <c r="T530" i="2"/>
  <c r="P530" i="2"/>
  <c r="BI528" i="2"/>
  <c r="BH528" i="2"/>
  <c r="BG528" i="2"/>
  <c r="BF528" i="2"/>
  <c r="X528" i="2"/>
  <c r="V528" i="2"/>
  <c r="T528" i="2"/>
  <c r="P528" i="2"/>
  <c r="BI526" i="2"/>
  <c r="BH526" i="2"/>
  <c r="BG526" i="2"/>
  <c r="BF526" i="2"/>
  <c r="X526" i="2"/>
  <c r="V526" i="2"/>
  <c r="T526" i="2"/>
  <c r="P526" i="2"/>
  <c r="BI524" i="2"/>
  <c r="BH524" i="2"/>
  <c r="BG524" i="2"/>
  <c r="BF524" i="2"/>
  <c r="X524" i="2"/>
  <c r="V524" i="2"/>
  <c r="T524" i="2"/>
  <c r="P524" i="2"/>
  <c r="BI522" i="2"/>
  <c r="BH522" i="2"/>
  <c r="BG522" i="2"/>
  <c r="BF522" i="2"/>
  <c r="X522" i="2"/>
  <c r="V522" i="2"/>
  <c r="T522" i="2"/>
  <c r="P522" i="2"/>
  <c r="BI520" i="2"/>
  <c r="BH520" i="2"/>
  <c r="BG520" i="2"/>
  <c r="BF520" i="2"/>
  <c r="X520" i="2"/>
  <c r="V520" i="2"/>
  <c r="T520" i="2"/>
  <c r="P520" i="2"/>
  <c r="BI518" i="2"/>
  <c r="BH518" i="2"/>
  <c r="BG518" i="2"/>
  <c r="BF518" i="2"/>
  <c r="X518" i="2"/>
  <c r="V518" i="2"/>
  <c r="T518" i="2"/>
  <c r="P518" i="2"/>
  <c r="BI516" i="2"/>
  <c r="BH516" i="2"/>
  <c r="BG516" i="2"/>
  <c r="BF516" i="2"/>
  <c r="X516" i="2"/>
  <c r="V516" i="2"/>
  <c r="T516" i="2"/>
  <c r="P516" i="2"/>
  <c r="BI514" i="2"/>
  <c r="BH514" i="2"/>
  <c r="BG514" i="2"/>
  <c r="BF514" i="2"/>
  <c r="X514" i="2"/>
  <c r="V514" i="2"/>
  <c r="T514" i="2"/>
  <c r="P514" i="2"/>
  <c r="BI512" i="2"/>
  <c r="BH512" i="2"/>
  <c r="BG512" i="2"/>
  <c r="BF512" i="2"/>
  <c r="X512" i="2"/>
  <c r="V512" i="2"/>
  <c r="T512" i="2"/>
  <c r="P512" i="2"/>
  <c r="BI510" i="2"/>
  <c r="BH510" i="2"/>
  <c r="BG510" i="2"/>
  <c r="BF510" i="2"/>
  <c r="X510" i="2"/>
  <c r="V510" i="2"/>
  <c r="T510" i="2"/>
  <c r="P510" i="2"/>
  <c r="BI508" i="2"/>
  <c r="BH508" i="2"/>
  <c r="BG508" i="2"/>
  <c r="BF508" i="2"/>
  <c r="X508" i="2"/>
  <c r="V508" i="2"/>
  <c r="T508" i="2"/>
  <c r="P508" i="2"/>
  <c r="BI506" i="2"/>
  <c r="BH506" i="2"/>
  <c r="BG506" i="2"/>
  <c r="BF506" i="2"/>
  <c r="X506" i="2"/>
  <c r="V506" i="2"/>
  <c r="T506" i="2"/>
  <c r="P506" i="2"/>
  <c r="BI504" i="2"/>
  <c r="BH504" i="2"/>
  <c r="BG504" i="2"/>
  <c r="BF504" i="2"/>
  <c r="X504" i="2"/>
  <c r="V504" i="2"/>
  <c r="T504" i="2"/>
  <c r="P504" i="2"/>
  <c r="BI502" i="2"/>
  <c r="BH502" i="2"/>
  <c r="BG502" i="2"/>
  <c r="BF502" i="2"/>
  <c r="X502" i="2"/>
  <c r="V502" i="2"/>
  <c r="T502" i="2"/>
  <c r="P502" i="2"/>
  <c r="BI500" i="2"/>
  <c r="BH500" i="2"/>
  <c r="BG500" i="2"/>
  <c r="BF500" i="2"/>
  <c r="X500" i="2"/>
  <c r="V500" i="2"/>
  <c r="T500" i="2"/>
  <c r="P500" i="2"/>
  <c r="BI498" i="2"/>
  <c r="BH498" i="2"/>
  <c r="BG498" i="2"/>
  <c r="BF498" i="2"/>
  <c r="X498" i="2"/>
  <c r="V498" i="2"/>
  <c r="T498" i="2"/>
  <c r="P498" i="2"/>
  <c r="BI496" i="2"/>
  <c r="BH496" i="2"/>
  <c r="BG496" i="2"/>
  <c r="BF496" i="2"/>
  <c r="X496" i="2"/>
  <c r="V496" i="2"/>
  <c r="T496" i="2"/>
  <c r="P496" i="2"/>
  <c r="BI494" i="2"/>
  <c r="BH494" i="2"/>
  <c r="BG494" i="2"/>
  <c r="BF494" i="2"/>
  <c r="X494" i="2"/>
  <c r="V494" i="2"/>
  <c r="T494" i="2"/>
  <c r="P494" i="2"/>
  <c r="BI492" i="2"/>
  <c r="BH492" i="2"/>
  <c r="BG492" i="2"/>
  <c r="BF492" i="2"/>
  <c r="X492" i="2"/>
  <c r="V492" i="2"/>
  <c r="T492" i="2"/>
  <c r="P492" i="2"/>
  <c r="BI490" i="2"/>
  <c r="BH490" i="2"/>
  <c r="BG490" i="2"/>
  <c r="BF490" i="2"/>
  <c r="X490" i="2"/>
  <c r="V490" i="2"/>
  <c r="T490" i="2"/>
  <c r="P490" i="2"/>
  <c r="BI488" i="2"/>
  <c r="BH488" i="2"/>
  <c r="BG488" i="2"/>
  <c r="BF488" i="2"/>
  <c r="X488" i="2"/>
  <c r="V488" i="2"/>
  <c r="T488" i="2"/>
  <c r="P488" i="2"/>
  <c r="BI486" i="2"/>
  <c r="BH486" i="2"/>
  <c r="BG486" i="2"/>
  <c r="BF486" i="2"/>
  <c r="X486" i="2"/>
  <c r="V486" i="2"/>
  <c r="T486" i="2"/>
  <c r="P486" i="2"/>
  <c r="BI484" i="2"/>
  <c r="BH484" i="2"/>
  <c r="BG484" i="2"/>
  <c r="BF484" i="2"/>
  <c r="X484" i="2"/>
  <c r="V484" i="2"/>
  <c r="T484" i="2"/>
  <c r="P484" i="2"/>
  <c r="BI482" i="2"/>
  <c r="BH482" i="2"/>
  <c r="BG482" i="2"/>
  <c r="BF482" i="2"/>
  <c r="X482" i="2"/>
  <c r="V482" i="2"/>
  <c r="T482" i="2"/>
  <c r="P482" i="2"/>
  <c r="BI480" i="2"/>
  <c r="BH480" i="2"/>
  <c r="BG480" i="2"/>
  <c r="BF480" i="2"/>
  <c r="X480" i="2"/>
  <c r="V480" i="2"/>
  <c r="T480" i="2"/>
  <c r="P480" i="2"/>
  <c r="BI478" i="2"/>
  <c r="BH478" i="2"/>
  <c r="BG478" i="2"/>
  <c r="BF478" i="2"/>
  <c r="X478" i="2"/>
  <c r="V478" i="2"/>
  <c r="T478" i="2"/>
  <c r="P478" i="2"/>
  <c r="BI476" i="2"/>
  <c r="BH476" i="2"/>
  <c r="BG476" i="2"/>
  <c r="BF476" i="2"/>
  <c r="X476" i="2"/>
  <c r="V476" i="2"/>
  <c r="T476" i="2"/>
  <c r="P476" i="2"/>
  <c r="BI474" i="2"/>
  <c r="BH474" i="2"/>
  <c r="BG474" i="2"/>
  <c r="BF474" i="2"/>
  <c r="X474" i="2"/>
  <c r="V474" i="2"/>
  <c r="T474" i="2"/>
  <c r="P474" i="2"/>
  <c r="BI472" i="2"/>
  <c r="BH472" i="2"/>
  <c r="BG472" i="2"/>
  <c r="BF472" i="2"/>
  <c r="X472" i="2"/>
  <c r="V472" i="2"/>
  <c r="T472" i="2"/>
  <c r="P472" i="2"/>
  <c r="BI470" i="2"/>
  <c r="BH470" i="2"/>
  <c r="BG470" i="2"/>
  <c r="BF470" i="2"/>
  <c r="X470" i="2"/>
  <c r="V470" i="2"/>
  <c r="T470" i="2"/>
  <c r="P470" i="2"/>
  <c r="BI468" i="2"/>
  <c r="BH468" i="2"/>
  <c r="BG468" i="2"/>
  <c r="BF468" i="2"/>
  <c r="X468" i="2"/>
  <c r="V468" i="2"/>
  <c r="T468" i="2"/>
  <c r="P468" i="2"/>
  <c r="BI466" i="2"/>
  <c r="BH466" i="2"/>
  <c r="BG466" i="2"/>
  <c r="BF466" i="2"/>
  <c r="X466" i="2"/>
  <c r="V466" i="2"/>
  <c r="T466" i="2"/>
  <c r="P466" i="2"/>
  <c r="BI464" i="2"/>
  <c r="BH464" i="2"/>
  <c r="BG464" i="2"/>
  <c r="BF464" i="2"/>
  <c r="X464" i="2"/>
  <c r="V464" i="2"/>
  <c r="T464" i="2"/>
  <c r="P464" i="2"/>
  <c r="BI462" i="2"/>
  <c r="BH462" i="2"/>
  <c r="BG462" i="2"/>
  <c r="BF462" i="2"/>
  <c r="X462" i="2"/>
  <c r="V462" i="2"/>
  <c r="T462" i="2"/>
  <c r="P462" i="2"/>
  <c r="BI460" i="2"/>
  <c r="BH460" i="2"/>
  <c r="BG460" i="2"/>
  <c r="BF460" i="2"/>
  <c r="X460" i="2"/>
  <c r="V460" i="2"/>
  <c r="T460" i="2"/>
  <c r="P460" i="2"/>
  <c r="BI458" i="2"/>
  <c r="BH458" i="2"/>
  <c r="BG458" i="2"/>
  <c r="BF458" i="2"/>
  <c r="X458" i="2"/>
  <c r="V458" i="2"/>
  <c r="T458" i="2"/>
  <c r="P458" i="2"/>
  <c r="BI456" i="2"/>
  <c r="BH456" i="2"/>
  <c r="BG456" i="2"/>
  <c r="BF456" i="2"/>
  <c r="X456" i="2"/>
  <c r="V456" i="2"/>
  <c r="T456" i="2"/>
  <c r="P456" i="2"/>
  <c r="BI454" i="2"/>
  <c r="BH454" i="2"/>
  <c r="BG454" i="2"/>
  <c r="BF454" i="2"/>
  <c r="X454" i="2"/>
  <c r="V454" i="2"/>
  <c r="T454" i="2"/>
  <c r="P454" i="2"/>
  <c r="BI452" i="2"/>
  <c r="BH452" i="2"/>
  <c r="BG452" i="2"/>
  <c r="BF452" i="2"/>
  <c r="X452" i="2"/>
  <c r="V452" i="2"/>
  <c r="T452" i="2"/>
  <c r="P452" i="2"/>
  <c r="BI450" i="2"/>
  <c r="BH450" i="2"/>
  <c r="BG450" i="2"/>
  <c r="BF450" i="2"/>
  <c r="X450" i="2"/>
  <c r="V450" i="2"/>
  <c r="T450" i="2"/>
  <c r="P450" i="2"/>
  <c r="BI448" i="2"/>
  <c r="BH448" i="2"/>
  <c r="BG448" i="2"/>
  <c r="BF448" i="2"/>
  <c r="X448" i="2"/>
  <c r="V448" i="2"/>
  <c r="T448" i="2"/>
  <c r="P448" i="2"/>
  <c r="BI446" i="2"/>
  <c r="BH446" i="2"/>
  <c r="BG446" i="2"/>
  <c r="BF446" i="2"/>
  <c r="X446" i="2"/>
  <c r="V446" i="2"/>
  <c r="T446" i="2"/>
  <c r="P446" i="2"/>
  <c r="BI444" i="2"/>
  <c r="BH444" i="2"/>
  <c r="BG444" i="2"/>
  <c r="BF444" i="2"/>
  <c r="X444" i="2"/>
  <c r="V444" i="2"/>
  <c r="T444" i="2"/>
  <c r="P444" i="2"/>
  <c r="BI442" i="2"/>
  <c r="BH442" i="2"/>
  <c r="BG442" i="2"/>
  <c r="BF442" i="2"/>
  <c r="X442" i="2"/>
  <c r="V442" i="2"/>
  <c r="T442" i="2"/>
  <c r="P442" i="2"/>
  <c r="BI440" i="2"/>
  <c r="BH440" i="2"/>
  <c r="BG440" i="2"/>
  <c r="BF440" i="2"/>
  <c r="X440" i="2"/>
  <c r="V440" i="2"/>
  <c r="T440" i="2"/>
  <c r="P440" i="2"/>
  <c r="BI438" i="2"/>
  <c r="BH438" i="2"/>
  <c r="BG438" i="2"/>
  <c r="BF438" i="2"/>
  <c r="X438" i="2"/>
  <c r="V438" i="2"/>
  <c r="T438" i="2"/>
  <c r="P438" i="2"/>
  <c r="BI436" i="2"/>
  <c r="BH436" i="2"/>
  <c r="BG436" i="2"/>
  <c r="BF436" i="2"/>
  <c r="X436" i="2"/>
  <c r="V436" i="2"/>
  <c r="T436" i="2"/>
  <c r="P436" i="2"/>
  <c r="BI434" i="2"/>
  <c r="BH434" i="2"/>
  <c r="BG434" i="2"/>
  <c r="BF434" i="2"/>
  <c r="X434" i="2"/>
  <c r="V434" i="2"/>
  <c r="T434" i="2"/>
  <c r="P434" i="2"/>
  <c r="BI432" i="2"/>
  <c r="BH432" i="2"/>
  <c r="BG432" i="2"/>
  <c r="BF432" i="2"/>
  <c r="X432" i="2"/>
  <c r="V432" i="2"/>
  <c r="T432" i="2"/>
  <c r="P432" i="2"/>
  <c r="BI430" i="2"/>
  <c r="BH430" i="2"/>
  <c r="BG430" i="2"/>
  <c r="BF430" i="2"/>
  <c r="X430" i="2"/>
  <c r="V430" i="2"/>
  <c r="T430" i="2"/>
  <c r="P430" i="2"/>
  <c r="BI428" i="2"/>
  <c r="BH428" i="2"/>
  <c r="BG428" i="2"/>
  <c r="BF428" i="2"/>
  <c r="X428" i="2"/>
  <c r="V428" i="2"/>
  <c r="T428" i="2"/>
  <c r="P428" i="2"/>
  <c r="BI426" i="2"/>
  <c r="BH426" i="2"/>
  <c r="BG426" i="2"/>
  <c r="BF426" i="2"/>
  <c r="X426" i="2"/>
  <c r="V426" i="2"/>
  <c r="T426" i="2"/>
  <c r="P426" i="2"/>
  <c r="BI424" i="2"/>
  <c r="BH424" i="2"/>
  <c r="BG424" i="2"/>
  <c r="BF424" i="2"/>
  <c r="X424" i="2"/>
  <c r="V424" i="2"/>
  <c r="T424" i="2"/>
  <c r="P424" i="2"/>
  <c r="BI422" i="2"/>
  <c r="BH422" i="2"/>
  <c r="BG422" i="2"/>
  <c r="BF422" i="2"/>
  <c r="X422" i="2"/>
  <c r="V422" i="2"/>
  <c r="T422" i="2"/>
  <c r="P422" i="2"/>
  <c r="BI420" i="2"/>
  <c r="BH420" i="2"/>
  <c r="BG420" i="2"/>
  <c r="BF420" i="2"/>
  <c r="X420" i="2"/>
  <c r="V420" i="2"/>
  <c r="T420" i="2"/>
  <c r="P420" i="2"/>
  <c r="BI418" i="2"/>
  <c r="BH418" i="2"/>
  <c r="BG418" i="2"/>
  <c r="BF418" i="2"/>
  <c r="X418" i="2"/>
  <c r="V418" i="2"/>
  <c r="T418" i="2"/>
  <c r="P418" i="2"/>
  <c r="BI416" i="2"/>
  <c r="BH416" i="2"/>
  <c r="BG416" i="2"/>
  <c r="BF416" i="2"/>
  <c r="X416" i="2"/>
  <c r="V416" i="2"/>
  <c r="T416" i="2"/>
  <c r="P416" i="2"/>
  <c r="BI414" i="2"/>
  <c r="BH414" i="2"/>
  <c r="BG414" i="2"/>
  <c r="BF414" i="2"/>
  <c r="X414" i="2"/>
  <c r="V414" i="2"/>
  <c r="T414" i="2"/>
  <c r="P414" i="2"/>
  <c r="BI412" i="2"/>
  <c r="BH412" i="2"/>
  <c r="BG412" i="2"/>
  <c r="BF412" i="2"/>
  <c r="X412" i="2"/>
  <c r="V412" i="2"/>
  <c r="T412" i="2"/>
  <c r="P412" i="2"/>
  <c r="BI410" i="2"/>
  <c r="BH410" i="2"/>
  <c r="BG410" i="2"/>
  <c r="BF410" i="2"/>
  <c r="X410" i="2"/>
  <c r="V410" i="2"/>
  <c r="T410" i="2"/>
  <c r="P410" i="2"/>
  <c r="BI408" i="2"/>
  <c r="BH408" i="2"/>
  <c r="BG408" i="2"/>
  <c r="BF408" i="2"/>
  <c r="X408" i="2"/>
  <c r="V408" i="2"/>
  <c r="T408" i="2"/>
  <c r="P408" i="2"/>
  <c r="BI406" i="2"/>
  <c r="BH406" i="2"/>
  <c r="BG406" i="2"/>
  <c r="BF406" i="2"/>
  <c r="X406" i="2"/>
  <c r="V406" i="2"/>
  <c r="T406" i="2"/>
  <c r="P406" i="2"/>
  <c r="BI404" i="2"/>
  <c r="BH404" i="2"/>
  <c r="BG404" i="2"/>
  <c r="BF404" i="2"/>
  <c r="X404" i="2"/>
  <c r="V404" i="2"/>
  <c r="T404" i="2"/>
  <c r="P404" i="2"/>
  <c r="BI402" i="2"/>
  <c r="BH402" i="2"/>
  <c r="BG402" i="2"/>
  <c r="BF402" i="2"/>
  <c r="X402" i="2"/>
  <c r="V402" i="2"/>
  <c r="T402" i="2"/>
  <c r="P402" i="2"/>
  <c r="BI400" i="2"/>
  <c r="BH400" i="2"/>
  <c r="BG400" i="2"/>
  <c r="BF400" i="2"/>
  <c r="X400" i="2"/>
  <c r="V400" i="2"/>
  <c r="T400" i="2"/>
  <c r="P400" i="2"/>
  <c r="BI398" i="2"/>
  <c r="BH398" i="2"/>
  <c r="BG398" i="2"/>
  <c r="BF398" i="2"/>
  <c r="X398" i="2"/>
  <c r="V398" i="2"/>
  <c r="T398" i="2"/>
  <c r="P398" i="2"/>
  <c r="BI396" i="2"/>
  <c r="BH396" i="2"/>
  <c r="BG396" i="2"/>
  <c r="BF396" i="2"/>
  <c r="X396" i="2"/>
  <c r="V396" i="2"/>
  <c r="T396" i="2"/>
  <c r="P396" i="2"/>
  <c r="BI394" i="2"/>
  <c r="BH394" i="2"/>
  <c r="BG394" i="2"/>
  <c r="BF394" i="2"/>
  <c r="X394" i="2"/>
  <c r="V394" i="2"/>
  <c r="T394" i="2"/>
  <c r="P394" i="2"/>
  <c r="BI392" i="2"/>
  <c r="BH392" i="2"/>
  <c r="BG392" i="2"/>
  <c r="BF392" i="2"/>
  <c r="X392" i="2"/>
  <c r="V392" i="2"/>
  <c r="T392" i="2"/>
  <c r="P392" i="2"/>
  <c r="BI390" i="2"/>
  <c r="BH390" i="2"/>
  <c r="BG390" i="2"/>
  <c r="BF390" i="2"/>
  <c r="X390" i="2"/>
  <c r="V390" i="2"/>
  <c r="T390" i="2"/>
  <c r="P390" i="2"/>
  <c r="BI388" i="2"/>
  <c r="BH388" i="2"/>
  <c r="BG388" i="2"/>
  <c r="BF388" i="2"/>
  <c r="X388" i="2"/>
  <c r="V388" i="2"/>
  <c r="T388" i="2"/>
  <c r="P388" i="2"/>
  <c r="BI386" i="2"/>
  <c r="BH386" i="2"/>
  <c r="BG386" i="2"/>
  <c r="BF386" i="2"/>
  <c r="X386" i="2"/>
  <c r="V386" i="2"/>
  <c r="T386" i="2"/>
  <c r="P386" i="2"/>
  <c r="BI384" i="2"/>
  <c r="BH384" i="2"/>
  <c r="BG384" i="2"/>
  <c r="BF384" i="2"/>
  <c r="X384" i="2"/>
  <c r="V384" i="2"/>
  <c r="T384" i="2"/>
  <c r="P384" i="2"/>
  <c r="BI382" i="2"/>
  <c r="BH382" i="2"/>
  <c r="BG382" i="2"/>
  <c r="BF382" i="2"/>
  <c r="X382" i="2"/>
  <c r="V382" i="2"/>
  <c r="T382" i="2"/>
  <c r="P382" i="2"/>
  <c r="BI380" i="2"/>
  <c r="BH380" i="2"/>
  <c r="BG380" i="2"/>
  <c r="BF380" i="2"/>
  <c r="X380" i="2"/>
  <c r="V380" i="2"/>
  <c r="T380" i="2"/>
  <c r="P380" i="2"/>
  <c r="BI378" i="2"/>
  <c r="BH378" i="2"/>
  <c r="BG378" i="2"/>
  <c r="BF378" i="2"/>
  <c r="X378" i="2"/>
  <c r="V378" i="2"/>
  <c r="T378" i="2"/>
  <c r="P378" i="2"/>
  <c r="BI376" i="2"/>
  <c r="BH376" i="2"/>
  <c r="BG376" i="2"/>
  <c r="BF376" i="2"/>
  <c r="X376" i="2"/>
  <c r="V376" i="2"/>
  <c r="T376" i="2"/>
  <c r="P376" i="2"/>
  <c r="BI374" i="2"/>
  <c r="BH374" i="2"/>
  <c r="BG374" i="2"/>
  <c r="BF374" i="2"/>
  <c r="X374" i="2"/>
  <c r="V374" i="2"/>
  <c r="T374" i="2"/>
  <c r="P374" i="2"/>
  <c r="BI372" i="2"/>
  <c r="BH372" i="2"/>
  <c r="BG372" i="2"/>
  <c r="BF372" i="2"/>
  <c r="X372" i="2"/>
  <c r="V372" i="2"/>
  <c r="T372" i="2"/>
  <c r="P372" i="2"/>
  <c r="BI370" i="2"/>
  <c r="BH370" i="2"/>
  <c r="BG370" i="2"/>
  <c r="BF370" i="2"/>
  <c r="X370" i="2"/>
  <c r="V370" i="2"/>
  <c r="T370" i="2"/>
  <c r="P370" i="2"/>
  <c r="BI368" i="2"/>
  <c r="BH368" i="2"/>
  <c r="BG368" i="2"/>
  <c r="BF368" i="2"/>
  <c r="X368" i="2"/>
  <c r="V368" i="2"/>
  <c r="T368" i="2"/>
  <c r="P368" i="2"/>
  <c r="BI366" i="2"/>
  <c r="BH366" i="2"/>
  <c r="BG366" i="2"/>
  <c r="BF366" i="2"/>
  <c r="X366" i="2"/>
  <c r="V366" i="2"/>
  <c r="T366" i="2"/>
  <c r="P366" i="2"/>
  <c r="BI364" i="2"/>
  <c r="BH364" i="2"/>
  <c r="BG364" i="2"/>
  <c r="BF364" i="2"/>
  <c r="X364" i="2"/>
  <c r="V364" i="2"/>
  <c r="T364" i="2"/>
  <c r="P364" i="2"/>
  <c r="BI362" i="2"/>
  <c r="BH362" i="2"/>
  <c r="BG362" i="2"/>
  <c r="BF362" i="2"/>
  <c r="X362" i="2"/>
  <c r="V362" i="2"/>
  <c r="T362" i="2"/>
  <c r="P362" i="2"/>
  <c r="BI360" i="2"/>
  <c r="BH360" i="2"/>
  <c r="BG360" i="2"/>
  <c r="BF360" i="2"/>
  <c r="X360" i="2"/>
  <c r="V360" i="2"/>
  <c r="T360" i="2"/>
  <c r="P360" i="2"/>
  <c r="BI358" i="2"/>
  <c r="BH358" i="2"/>
  <c r="BG358" i="2"/>
  <c r="BF358" i="2"/>
  <c r="X358" i="2"/>
  <c r="V358" i="2"/>
  <c r="T358" i="2"/>
  <c r="P358" i="2"/>
  <c r="BI356" i="2"/>
  <c r="BH356" i="2"/>
  <c r="BG356" i="2"/>
  <c r="BF356" i="2"/>
  <c r="X356" i="2"/>
  <c r="V356" i="2"/>
  <c r="T356" i="2"/>
  <c r="P356" i="2"/>
  <c r="BI354" i="2"/>
  <c r="BH354" i="2"/>
  <c r="BG354" i="2"/>
  <c r="BF354" i="2"/>
  <c r="X354" i="2"/>
  <c r="V354" i="2"/>
  <c r="T354" i="2"/>
  <c r="P354" i="2"/>
  <c r="BI352" i="2"/>
  <c r="BH352" i="2"/>
  <c r="BG352" i="2"/>
  <c r="BF352" i="2"/>
  <c r="X352" i="2"/>
  <c r="V352" i="2"/>
  <c r="T352" i="2"/>
  <c r="P352" i="2"/>
  <c r="BI350" i="2"/>
  <c r="BH350" i="2"/>
  <c r="BG350" i="2"/>
  <c r="BF350" i="2"/>
  <c r="X350" i="2"/>
  <c r="V350" i="2"/>
  <c r="T350" i="2"/>
  <c r="P350" i="2"/>
  <c r="BI348" i="2"/>
  <c r="BH348" i="2"/>
  <c r="BG348" i="2"/>
  <c r="BF348" i="2"/>
  <c r="X348" i="2"/>
  <c r="V348" i="2"/>
  <c r="T348" i="2"/>
  <c r="P348" i="2"/>
  <c r="BI346" i="2"/>
  <c r="BH346" i="2"/>
  <c r="BG346" i="2"/>
  <c r="BF346" i="2"/>
  <c r="X346" i="2"/>
  <c r="V346" i="2"/>
  <c r="T346" i="2"/>
  <c r="P346" i="2"/>
  <c r="BI344" i="2"/>
  <c r="BH344" i="2"/>
  <c r="BG344" i="2"/>
  <c r="BF344" i="2"/>
  <c r="X344" i="2"/>
  <c r="V344" i="2"/>
  <c r="T344" i="2"/>
  <c r="P344" i="2"/>
  <c r="BI342" i="2"/>
  <c r="BH342" i="2"/>
  <c r="BG342" i="2"/>
  <c r="BF342" i="2"/>
  <c r="X342" i="2"/>
  <c r="V342" i="2"/>
  <c r="T342" i="2"/>
  <c r="P342" i="2"/>
  <c r="BI340" i="2"/>
  <c r="BH340" i="2"/>
  <c r="BG340" i="2"/>
  <c r="BF340" i="2"/>
  <c r="X340" i="2"/>
  <c r="V340" i="2"/>
  <c r="T340" i="2"/>
  <c r="P340" i="2"/>
  <c r="BI338" i="2"/>
  <c r="BH338" i="2"/>
  <c r="BG338" i="2"/>
  <c r="BF338" i="2"/>
  <c r="X338" i="2"/>
  <c r="V338" i="2"/>
  <c r="T338" i="2"/>
  <c r="P338" i="2"/>
  <c r="BI336" i="2"/>
  <c r="BH336" i="2"/>
  <c r="BG336" i="2"/>
  <c r="BF336" i="2"/>
  <c r="X336" i="2"/>
  <c r="V336" i="2"/>
  <c r="T336" i="2"/>
  <c r="P336" i="2"/>
  <c r="BI334" i="2"/>
  <c r="BH334" i="2"/>
  <c r="BG334" i="2"/>
  <c r="BF334" i="2"/>
  <c r="X334" i="2"/>
  <c r="V334" i="2"/>
  <c r="T334" i="2"/>
  <c r="P334" i="2"/>
  <c r="BI332" i="2"/>
  <c r="BH332" i="2"/>
  <c r="BG332" i="2"/>
  <c r="BF332" i="2"/>
  <c r="X332" i="2"/>
  <c r="V332" i="2"/>
  <c r="T332" i="2"/>
  <c r="P332" i="2"/>
  <c r="BI330" i="2"/>
  <c r="BH330" i="2"/>
  <c r="BG330" i="2"/>
  <c r="BF330" i="2"/>
  <c r="X330" i="2"/>
  <c r="V330" i="2"/>
  <c r="T330" i="2"/>
  <c r="P330" i="2"/>
  <c r="BI328" i="2"/>
  <c r="BH328" i="2"/>
  <c r="BG328" i="2"/>
  <c r="BF328" i="2"/>
  <c r="X328" i="2"/>
  <c r="V328" i="2"/>
  <c r="T328" i="2"/>
  <c r="P328" i="2"/>
  <c r="BI326" i="2"/>
  <c r="BH326" i="2"/>
  <c r="BG326" i="2"/>
  <c r="BF326" i="2"/>
  <c r="X326" i="2"/>
  <c r="V326" i="2"/>
  <c r="T326" i="2"/>
  <c r="P326" i="2"/>
  <c r="BI324" i="2"/>
  <c r="BH324" i="2"/>
  <c r="BG324" i="2"/>
  <c r="BF324" i="2"/>
  <c r="X324" i="2"/>
  <c r="V324" i="2"/>
  <c r="T324" i="2"/>
  <c r="P324" i="2"/>
  <c r="BI322" i="2"/>
  <c r="BH322" i="2"/>
  <c r="BG322" i="2"/>
  <c r="BF322" i="2"/>
  <c r="X322" i="2"/>
  <c r="V322" i="2"/>
  <c r="T322" i="2"/>
  <c r="P322" i="2"/>
  <c r="BI320" i="2"/>
  <c r="BH320" i="2"/>
  <c r="BG320" i="2"/>
  <c r="BF320" i="2"/>
  <c r="X320" i="2"/>
  <c r="V320" i="2"/>
  <c r="T320" i="2"/>
  <c r="P320" i="2"/>
  <c r="BI318" i="2"/>
  <c r="BH318" i="2"/>
  <c r="BG318" i="2"/>
  <c r="BF318" i="2"/>
  <c r="X318" i="2"/>
  <c r="V318" i="2"/>
  <c r="T318" i="2"/>
  <c r="P318" i="2"/>
  <c r="BI316" i="2"/>
  <c r="BH316" i="2"/>
  <c r="BG316" i="2"/>
  <c r="BF316" i="2"/>
  <c r="X316" i="2"/>
  <c r="V316" i="2"/>
  <c r="T316" i="2"/>
  <c r="P316" i="2"/>
  <c r="BI314" i="2"/>
  <c r="BH314" i="2"/>
  <c r="BG314" i="2"/>
  <c r="BF314" i="2"/>
  <c r="X314" i="2"/>
  <c r="V314" i="2"/>
  <c r="T314" i="2"/>
  <c r="P314" i="2"/>
  <c r="BI312" i="2"/>
  <c r="BH312" i="2"/>
  <c r="BG312" i="2"/>
  <c r="BF312" i="2"/>
  <c r="X312" i="2"/>
  <c r="V312" i="2"/>
  <c r="T312" i="2"/>
  <c r="P312" i="2"/>
  <c r="BI310" i="2"/>
  <c r="BH310" i="2"/>
  <c r="BG310" i="2"/>
  <c r="BF310" i="2"/>
  <c r="X310" i="2"/>
  <c r="V310" i="2"/>
  <c r="T310" i="2"/>
  <c r="P310" i="2"/>
  <c r="BI308" i="2"/>
  <c r="BH308" i="2"/>
  <c r="BG308" i="2"/>
  <c r="BF308" i="2"/>
  <c r="X308" i="2"/>
  <c r="V308" i="2"/>
  <c r="T308" i="2"/>
  <c r="P308" i="2"/>
  <c r="BI306" i="2"/>
  <c r="BH306" i="2"/>
  <c r="BG306" i="2"/>
  <c r="BF306" i="2"/>
  <c r="X306" i="2"/>
  <c r="V306" i="2"/>
  <c r="T306" i="2"/>
  <c r="P306" i="2"/>
  <c r="BI304" i="2"/>
  <c r="BH304" i="2"/>
  <c r="BG304" i="2"/>
  <c r="BF304" i="2"/>
  <c r="X304" i="2"/>
  <c r="V304" i="2"/>
  <c r="T304" i="2"/>
  <c r="P304" i="2"/>
  <c r="BI302" i="2"/>
  <c r="BH302" i="2"/>
  <c r="BG302" i="2"/>
  <c r="BF302" i="2"/>
  <c r="X302" i="2"/>
  <c r="V302" i="2"/>
  <c r="T302" i="2"/>
  <c r="P302" i="2"/>
  <c r="BI300" i="2"/>
  <c r="BH300" i="2"/>
  <c r="BG300" i="2"/>
  <c r="BF300" i="2"/>
  <c r="X300" i="2"/>
  <c r="V300" i="2"/>
  <c r="T300" i="2"/>
  <c r="P300" i="2"/>
  <c r="BI298" i="2"/>
  <c r="BH298" i="2"/>
  <c r="BG298" i="2"/>
  <c r="BF298" i="2"/>
  <c r="X298" i="2"/>
  <c r="V298" i="2"/>
  <c r="T298" i="2"/>
  <c r="P298" i="2"/>
  <c r="BI296" i="2"/>
  <c r="BH296" i="2"/>
  <c r="BG296" i="2"/>
  <c r="BF296" i="2"/>
  <c r="X296" i="2"/>
  <c r="V296" i="2"/>
  <c r="T296" i="2"/>
  <c r="P296" i="2"/>
  <c r="BI294" i="2"/>
  <c r="BH294" i="2"/>
  <c r="BG294" i="2"/>
  <c r="BF294" i="2"/>
  <c r="X294" i="2"/>
  <c r="V294" i="2"/>
  <c r="T294" i="2"/>
  <c r="P294" i="2"/>
  <c r="BI292" i="2"/>
  <c r="BH292" i="2"/>
  <c r="BG292" i="2"/>
  <c r="BF292" i="2"/>
  <c r="X292" i="2"/>
  <c r="V292" i="2"/>
  <c r="T292" i="2"/>
  <c r="P292" i="2"/>
  <c r="BI290" i="2"/>
  <c r="BH290" i="2"/>
  <c r="BG290" i="2"/>
  <c r="BF290" i="2"/>
  <c r="X290" i="2"/>
  <c r="V290" i="2"/>
  <c r="T290" i="2"/>
  <c r="P290" i="2"/>
  <c r="BI288" i="2"/>
  <c r="BH288" i="2"/>
  <c r="BG288" i="2"/>
  <c r="BF288" i="2"/>
  <c r="X288" i="2"/>
  <c r="V288" i="2"/>
  <c r="T288" i="2"/>
  <c r="P288" i="2"/>
  <c r="BI286" i="2"/>
  <c r="BH286" i="2"/>
  <c r="BG286" i="2"/>
  <c r="BF286" i="2"/>
  <c r="X286" i="2"/>
  <c r="V286" i="2"/>
  <c r="T286" i="2"/>
  <c r="P286" i="2"/>
  <c r="BI284" i="2"/>
  <c r="BH284" i="2"/>
  <c r="BG284" i="2"/>
  <c r="BF284" i="2"/>
  <c r="X284" i="2"/>
  <c r="V284" i="2"/>
  <c r="T284" i="2"/>
  <c r="P284" i="2"/>
  <c r="BI282" i="2"/>
  <c r="BH282" i="2"/>
  <c r="BG282" i="2"/>
  <c r="BF282" i="2"/>
  <c r="X282" i="2"/>
  <c r="V282" i="2"/>
  <c r="T282" i="2"/>
  <c r="P282" i="2"/>
  <c r="BI280" i="2"/>
  <c r="BH280" i="2"/>
  <c r="BG280" i="2"/>
  <c r="BF280" i="2"/>
  <c r="X280" i="2"/>
  <c r="V280" i="2"/>
  <c r="T280" i="2"/>
  <c r="P280" i="2"/>
  <c r="BI278" i="2"/>
  <c r="BH278" i="2"/>
  <c r="BG278" i="2"/>
  <c r="BF278" i="2"/>
  <c r="X278" i="2"/>
  <c r="V278" i="2"/>
  <c r="T278" i="2"/>
  <c r="P278" i="2"/>
  <c r="BI276" i="2"/>
  <c r="BH276" i="2"/>
  <c r="BG276" i="2"/>
  <c r="BF276" i="2"/>
  <c r="X276" i="2"/>
  <c r="V276" i="2"/>
  <c r="T276" i="2"/>
  <c r="P276" i="2"/>
  <c r="BI274" i="2"/>
  <c r="BH274" i="2"/>
  <c r="BG274" i="2"/>
  <c r="BF274" i="2"/>
  <c r="X274" i="2"/>
  <c r="V274" i="2"/>
  <c r="T274" i="2"/>
  <c r="P274" i="2"/>
  <c r="BI272" i="2"/>
  <c r="BH272" i="2"/>
  <c r="BG272" i="2"/>
  <c r="BF272" i="2"/>
  <c r="X272" i="2"/>
  <c r="V272" i="2"/>
  <c r="T272" i="2"/>
  <c r="P272" i="2"/>
  <c r="BI270" i="2"/>
  <c r="BH270" i="2"/>
  <c r="BG270" i="2"/>
  <c r="BF270" i="2"/>
  <c r="X270" i="2"/>
  <c r="V270" i="2"/>
  <c r="T270" i="2"/>
  <c r="P270" i="2"/>
  <c r="BI268" i="2"/>
  <c r="BH268" i="2"/>
  <c r="BG268" i="2"/>
  <c r="BF268" i="2"/>
  <c r="X268" i="2"/>
  <c r="V268" i="2"/>
  <c r="T268" i="2"/>
  <c r="P268" i="2"/>
  <c r="BI266" i="2"/>
  <c r="BH266" i="2"/>
  <c r="BG266" i="2"/>
  <c r="BF266" i="2"/>
  <c r="X266" i="2"/>
  <c r="V266" i="2"/>
  <c r="T266" i="2"/>
  <c r="P266" i="2"/>
  <c r="BI264" i="2"/>
  <c r="BH264" i="2"/>
  <c r="BG264" i="2"/>
  <c r="BF264" i="2"/>
  <c r="X264" i="2"/>
  <c r="V264" i="2"/>
  <c r="T264" i="2"/>
  <c r="P264" i="2"/>
  <c r="BI262" i="2"/>
  <c r="BH262" i="2"/>
  <c r="BG262" i="2"/>
  <c r="BF262" i="2"/>
  <c r="X262" i="2"/>
  <c r="V262" i="2"/>
  <c r="T262" i="2"/>
  <c r="P262" i="2"/>
  <c r="BI260" i="2"/>
  <c r="BH260" i="2"/>
  <c r="BG260" i="2"/>
  <c r="BF260" i="2"/>
  <c r="X260" i="2"/>
  <c r="V260" i="2"/>
  <c r="T260" i="2"/>
  <c r="P260" i="2"/>
  <c r="BI258" i="2"/>
  <c r="BH258" i="2"/>
  <c r="BG258" i="2"/>
  <c r="BF258" i="2"/>
  <c r="X258" i="2"/>
  <c r="V258" i="2"/>
  <c r="T258" i="2"/>
  <c r="P258" i="2"/>
  <c r="BI256" i="2"/>
  <c r="BH256" i="2"/>
  <c r="BG256" i="2"/>
  <c r="BF256" i="2"/>
  <c r="X256" i="2"/>
  <c r="V256" i="2"/>
  <c r="T256" i="2"/>
  <c r="P256" i="2"/>
  <c r="BI254" i="2"/>
  <c r="BH254" i="2"/>
  <c r="BG254" i="2"/>
  <c r="BF254" i="2"/>
  <c r="X254" i="2"/>
  <c r="V254" i="2"/>
  <c r="T254" i="2"/>
  <c r="P254" i="2"/>
  <c r="BI252" i="2"/>
  <c r="BH252" i="2"/>
  <c r="BG252" i="2"/>
  <c r="BF252" i="2"/>
  <c r="X252" i="2"/>
  <c r="V252" i="2"/>
  <c r="T252" i="2"/>
  <c r="P252" i="2"/>
  <c r="BI250" i="2"/>
  <c r="BH250" i="2"/>
  <c r="BG250" i="2"/>
  <c r="BF250" i="2"/>
  <c r="X250" i="2"/>
  <c r="V250" i="2"/>
  <c r="T250" i="2"/>
  <c r="P250" i="2"/>
  <c r="BI248" i="2"/>
  <c r="BH248" i="2"/>
  <c r="BG248" i="2"/>
  <c r="BF248" i="2"/>
  <c r="X248" i="2"/>
  <c r="V248" i="2"/>
  <c r="T248" i="2"/>
  <c r="P248" i="2"/>
  <c r="BI246" i="2"/>
  <c r="BH246" i="2"/>
  <c r="BG246" i="2"/>
  <c r="BF246" i="2"/>
  <c r="X246" i="2"/>
  <c r="V246" i="2"/>
  <c r="T246" i="2"/>
  <c r="P246" i="2"/>
  <c r="BI244" i="2"/>
  <c r="BH244" i="2"/>
  <c r="BG244" i="2"/>
  <c r="BF244" i="2"/>
  <c r="X244" i="2"/>
  <c r="V244" i="2"/>
  <c r="T244" i="2"/>
  <c r="P244" i="2"/>
  <c r="BI242" i="2"/>
  <c r="BH242" i="2"/>
  <c r="BG242" i="2"/>
  <c r="BF242" i="2"/>
  <c r="X242" i="2"/>
  <c r="V242" i="2"/>
  <c r="T242" i="2"/>
  <c r="P242" i="2"/>
  <c r="BI240" i="2"/>
  <c r="BH240" i="2"/>
  <c r="BG240" i="2"/>
  <c r="BF240" i="2"/>
  <c r="X240" i="2"/>
  <c r="V240" i="2"/>
  <c r="T240" i="2"/>
  <c r="P240" i="2"/>
  <c r="BI238" i="2"/>
  <c r="BH238" i="2"/>
  <c r="BG238" i="2"/>
  <c r="BF238" i="2"/>
  <c r="X238" i="2"/>
  <c r="V238" i="2"/>
  <c r="T238" i="2"/>
  <c r="P238" i="2"/>
  <c r="BI236" i="2"/>
  <c r="BH236" i="2"/>
  <c r="BG236" i="2"/>
  <c r="BF236" i="2"/>
  <c r="X236" i="2"/>
  <c r="V236" i="2"/>
  <c r="T236" i="2"/>
  <c r="P236" i="2"/>
  <c r="BI234" i="2"/>
  <c r="BH234" i="2"/>
  <c r="BG234" i="2"/>
  <c r="BF234" i="2"/>
  <c r="X234" i="2"/>
  <c r="V234" i="2"/>
  <c r="T234" i="2"/>
  <c r="P234" i="2"/>
  <c r="BI232" i="2"/>
  <c r="BH232" i="2"/>
  <c r="BG232" i="2"/>
  <c r="BF232" i="2"/>
  <c r="X232" i="2"/>
  <c r="V232" i="2"/>
  <c r="T232" i="2"/>
  <c r="P232" i="2"/>
  <c r="BI230" i="2"/>
  <c r="BH230" i="2"/>
  <c r="BG230" i="2"/>
  <c r="BF230" i="2"/>
  <c r="X230" i="2"/>
  <c r="V230" i="2"/>
  <c r="T230" i="2"/>
  <c r="P230" i="2"/>
  <c r="BI228" i="2"/>
  <c r="BH228" i="2"/>
  <c r="BG228" i="2"/>
  <c r="BF228" i="2"/>
  <c r="X228" i="2"/>
  <c r="V228" i="2"/>
  <c r="T228" i="2"/>
  <c r="P228" i="2"/>
  <c r="BI226" i="2"/>
  <c r="BH226" i="2"/>
  <c r="BG226" i="2"/>
  <c r="BF226" i="2"/>
  <c r="X226" i="2"/>
  <c r="V226" i="2"/>
  <c r="T226" i="2"/>
  <c r="P226" i="2"/>
  <c r="BI224" i="2"/>
  <c r="BH224" i="2"/>
  <c r="BG224" i="2"/>
  <c r="BF224" i="2"/>
  <c r="X224" i="2"/>
  <c r="V224" i="2"/>
  <c r="T224" i="2"/>
  <c r="P224" i="2"/>
  <c r="BI222" i="2"/>
  <c r="BH222" i="2"/>
  <c r="BG222" i="2"/>
  <c r="BF222" i="2"/>
  <c r="X222" i="2"/>
  <c r="V222" i="2"/>
  <c r="T222" i="2"/>
  <c r="P222" i="2"/>
  <c r="BI220" i="2"/>
  <c r="BH220" i="2"/>
  <c r="BG220" i="2"/>
  <c r="BF220" i="2"/>
  <c r="X220" i="2"/>
  <c r="V220" i="2"/>
  <c r="T220" i="2"/>
  <c r="P220" i="2"/>
  <c r="BI218" i="2"/>
  <c r="BH218" i="2"/>
  <c r="BG218" i="2"/>
  <c r="BF218" i="2"/>
  <c r="X218" i="2"/>
  <c r="V218" i="2"/>
  <c r="T218" i="2"/>
  <c r="P218" i="2"/>
  <c r="BI216" i="2"/>
  <c r="BH216" i="2"/>
  <c r="BG216" i="2"/>
  <c r="BF216" i="2"/>
  <c r="X216" i="2"/>
  <c r="V216" i="2"/>
  <c r="T216" i="2"/>
  <c r="P216" i="2"/>
  <c r="BI214" i="2"/>
  <c r="BH214" i="2"/>
  <c r="BG214" i="2"/>
  <c r="BF214" i="2"/>
  <c r="X214" i="2"/>
  <c r="V214" i="2"/>
  <c r="T214" i="2"/>
  <c r="P214" i="2"/>
  <c r="BI212" i="2"/>
  <c r="BH212" i="2"/>
  <c r="BG212" i="2"/>
  <c r="BF212" i="2"/>
  <c r="X212" i="2"/>
  <c r="V212" i="2"/>
  <c r="T212" i="2"/>
  <c r="P212" i="2"/>
  <c r="BI210" i="2"/>
  <c r="BH210" i="2"/>
  <c r="BG210" i="2"/>
  <c r="BF210" i="2"/>
  <c r="X210" i="2"/>
  <c r="V210" i="2"/>
  <c r="T210" i="2"/>
  <c r="P210" i="2"/>
  <c r="BI208" i="2"/>
  <c r="BH208" i="2"/>
  <c r="BG208" i="2"/>
  <c r="BF208" i="2"/>
  <c r="X208" i="2"/>
  <c r="V208" i="2"/>
  <c r="T208" i="2"/>
  <c r="P208" i="2"/>
  <c r="BI206" i="2"/>
  <c r="BH206" i="2"/>
  <c r="BG206" i="2"/>
  <c r="BF206" i="2"/>
  <c r="X206" i="2"/>
  <c r="V206" i="2"/>
  <c r="T206" i="2"/>
  <c r="P206" i="2"/>
  <c r="BI204" i="2"/>
  <c r="BH204" i="2"/>
  <c r="BG204" i="2"/>
  <c r="BF204" i="2"/>
  <c r="X204" i="2"/>
  <c r="V204" i="2"/>
  <c r="T204" i="2"/>
  <c r="P204" i="2"/>
  <c r="BI202" i="2"/>
  <c r="BH202" i="2"/>
  <c r="BG202" i="2"/>
  <c r="BF202" i="2"/>
  <c r="X202" i="2"/>
  <c r="V202" i="2"/>
  <c r="T202" i="2"/>
  <c r="P202" i="2"/>
  <c r="BI200" i="2"/>
  <c r="BH200" i="2"/>
  <c r="BG200" i="2"/>
  <c r="BF200" i="2"/>
  <c r="X200" i="2"/>
  <c r="V200" i="2"/>
  <c r="T200" i="2"/>
  <c r="P200" i="2"/>
  <c r="BI198" i="2"/>
  <c r="BH198" i="2"/>
  <c r="BG198" i="2"/>
  <c r="BF198" i="2"/>
  <c r="X198" i="2"/>
  <c r="V198" i="2"/>
  <c r="T198" i="2"/>
  <c r="P198" i="2"/>
  <c r="BI196" i="2"/>
  <c r="BH196" i="2"/>
  <c r="BG196" i="2"/>
  <c r="BF196" i="2"/>
  <c r="X196" i="2"/>
  <c r="V196" i="2"/>
  <c r="T196" i="2"/>
  <c r="P196" i="2"/>
  <c r="BI194" i="2"/>
  <c r="BH194" i="2"/>
  <c r="BG194" i="2"/>
  <c r="BF194" i="2"/>
  <c r="X194" i="2"/>
  <c r="V194" i="2"/>
  <c r="T194" i="2"/>
  <c r="P194" i="2"/>
  <c r="BI192" i="2"/>
  <c r="BH192" i="2"/>
  <c r="BG192" i="2"/>
  <c r="BF192" i="2"/>
  <c r="X192" i="2"/>
  <c r="V192" i="2"/>
  <c r="T192" i="2"/>
  <c r="P192" i="2"/>
  <c r="BI190" i="2"/>
  <c r="BH190" i="2"/>
  <c r="BG190" i="2"/>
  <c r="BF190" i="2"/>
  <c r="X190" i="2"/>
  <c r="V190" i="2"/>
  <c r="T190" i="2"/>
  <c r="P190" i="2"/>
  <c r="BI188" i="2"/>
  <c r="BH188" i="2"/>
  <c r="BG188" i="2"/>
  <c r="BF188" i="2"/>
  <c r="X188" i="2"/>
  <c r="V188" i="2"/>
  <c r="T188" i="2"/>
  <c r="P188" i="2"/>
  <c r="BI186" i="2"/>
  <c r="BH186" i="2"/>
  <c r="BG186" i="2"/>
  <c r="BF186" i="2"/>
  <c r="X186" i="2"/>
  <c r="V186" i="2"/>
  <c r="T186" i="2"/>
  <c r="P186" i="2"/>
  <c r="BI184" i="2"/>
  <c r="BH184" i="2"/>
  <c r="BG184" i="2"/>
  <c r="BF184" i="2"/>
  <c r="X184" i="2"/>
  <c r="V184" i="2"/>
  <c r="T184" i="2"/>
  <c r="P184" i="2"/>
  <c r="BI182" i="2"/>
  <c r="BH182" i="2"/>
  <c r="BG182" i="2"/>
  <c r="BF182" i="2"/>
  <c r="X182" i="2"/>
  <c r="V182" i="2"/>
  <c r="T182" i="2"/>
  <c r="P182" i="2"/>
  <c r="BI180" i="2"/>
  <c r="BH180" i="2"/>
  <c r="BG180" i="2"/>
  <c r="BF180" i="2"/>
  <c r="X180" i="2"/>
  <c r="V180" i="2"/>
  <c r="T180" i="2"/>
  <c r="P180" i="2"/>
  <c r="BI178" i="2"/>
  <c r="BH178" i="2"/>
  <c r="BG178" i="2"/>
  <c r="BF178" i="2"/>
  <c r="X178" i="2"/>
  <c r="V178" i="2"/>
  <c r="T178" i="2"/>
  <c r="P178" i="2"/>
  <c r="BI176" i="2"/>
  <c r="BH176" i="2"/>
  <c r="BG176" i="2"/>
  <c r="BF176" i="2"/>
  <c r="X176" i="2"/>
  <c r="V176" i="2"/>
  <c r="T176" i="2"/>
  <c r="P176" i="2"/>
  <c r="BI174" i="2"/>
  <c r="BH174" i="2"/>
  <c r="BG174" i="2"/>
  <c r="BF174" i="2"/>
  <c r="X174" i="2"/>
  <c r="V174" i="2"/>
  <c r="T174" i="2"/>
  <c r="P174" i="2"/>
  <c r="BI172" i="2"/>
  <c r="BH172" i="2"/>
  <c r="BG172" i="2"/>
  <c r="BF172" i="2"/>
  <c r="X172" i="2"/>
  <c r="V172" i="2"/>
  <c r="T172" i="2"/>
  <c r="P172" i="2"/>
  <c r="BI170" i="2"/>
  <c r="BH170" i="2"/>
  <c r="BG170" i="2"/>
  <c r="BF170" i="2"/>
  <c r="X170" i="2"/>
  <c r="V170" i="2"/>
  <c r="T170" i="2"/>
  <c r="P170" i="2"/>
  <c r="BI168" i="2"/>
  <c r="BH168" i="2"/>
  <c r="BG168" i="2"/>
  <c r="BF168" i="2"/>
  <c r="X168" i="2"/>
  <c r="V168" i="2"/>
  <c r="T168" i="2"/>
  <c r="P168" i="2"/>
  <c r="BI166" i="2"/>
  <c r="BH166" i="2"/>
  <c r="BG166" i="2"/>
  <c r="BF166" i="2"/>
  <c r="X166" i="2"/>
  <c r="V166" i="2"/>
  <c r="T166" i="2"/>
  <c r="P166" i="2"/>
  <c r="BI164" i="2"/>
  <c r="BH164" i="2"/>
  <c r="BG164" i="2"/>
  <c r="BF164" i="2"/>
  <c r="X164" i="2"/>
  <c r="V164" i="2"/>
  <c r="T164" i="2"/>
  <c r="P164" i="2"/>
  <c r="BI162" i="2"/>
  <c r="BH162" i="2"/>
  <c r="BG162" i="2"/>
  <c r="BF162" i="2"/>
  <c r="X162" i="2"/>
  <c r="V162" i="2"/>
  <c r="T162" i="2"/>
  <c r="P162" i="2"/>
  <c r="BI160" i="2"/>
  <c r="BH160" i="2"/>
  <c r="BG160" i="2"/>
  <c r="BF160" i="2"/>
  <c r="X160" i="2"/>
  <c r="V160" i="2"/>
  <c r="T160" i="2"/>
  <c r="P160" i="2"/>
  <c r="BI157" i="2"/>
  <c r="BH157" i="2"/>
  <c r="BG157" i="2"/>
  <c r="BF157" i="2"/>
  <c r="X157" i="2"/>
  <c r="V157" i="2"/>
  <c r="T157" i="2"/>
  <c r="P157" i="2"/>
  <c r="BI154" i="2"/>
  <c r="BH154" i="2"/>
  <c r="BG154" i="2"/>
  <c r="BF154" i="2"/>
  <c r="X154" i="2"/>
  <c r="V154" i="2"/>
  <c r="T154" i="2"/>
  <c r="P154" i="2"/>
  <c r="BI152" i="2"/>
  <c r="BH152" i="2"/>
  <c r="BG152" i="2"/>
  <c r="BF152" i="2"/>
  <c r="X152" i="2"/>
  <c r="V152" i="2"/>
  <c r="T152" i="2"/>
  <c r="P152" i="2"/>
  <c r="BI150" i="2"/>
  <c r="BH150" i="2"/>
  <c r="BG150" i="2"/>
  <c r="BF150" i="2"/>
  <c r="X150" i="2"/>
  <c r="V150" i="2"/>
  <c r="T150" i="2"/>
  <c r="P150" i="2"/>
  <c r="BI148" i="2"/>
  <c r="BH148" i="2"/>
  <c r="BG148" i="2"/>
  <c r="BF148" i="2"/>
  <c r="X148" i="2"/>
  <c r="V148" i="2"/>
  <c r="T148" i="2"/>
  <c r="P148" i="2"/>
  <c r="BI146" i="2"/>
  <c r="BH146" i="2"/>
  <c r="BG146" i="2"/>
  <c r="BF146" i="2"/>
  <c r="X146" i="2"/>
  <c r="V146" i="2"/>
  <c r="T146" i="2"/>
  <c r="P146" i="2"/>
  <c r="BI144" i="2"/>
  <c r="BH144" i="2"/>
  <c r="BG144" i="2"/>
  <c r="BF144" i="2"/>
  <c r="X144" i="2"/>
  <c r="V144" i="2"/>
  <c r="T144" i="2"/>
  <c r="P144" i="2"/>
  <c r="BI142" i="2"/>
  <c r="BH142" i="2"/>
  <c r="BG142" i="2"/>
  <c r="BF142" i="2"/>
  <c r="X142" i="2"/>
  <c r="V142" i="2"/>
  <c r="T142" i="2"/>
  <c r="P142" i="2"/>
  <c r="BI140" i="2"/>
  <c r="BH140" i="2"/>
  <c r="BG140" i="2"/>
  <c r="BF140" i="2"/>
  <c r="X140" i="2"/>
  <c r="V140" i="2"/>
  <c r="T140" i="2"/>
  <c r="P140" i="2"/>
  <c r="BI138" i="2"/>
  <c r="BH138" i="2"/>
  <c r="BG138" i="2"/>
  <c r="BF138" i="2"/>
  <c r="X138" i="2"/>
  <c r="V138" i="2"/>
  <c r="T138" i="2"/>
  <c r="P138" i="2"/>
  <c r="BI136" i="2"/>
  <c r="BH136" i="2"/>
  <c r="BG136" i="2"/>
  <c r="BF136" i="2"/>
  <c r="X136" i="2"/>
  <c r="V136" i="2"/>
  <c r="T136" i="2"/>
  <c r="P136" i="2"/>
  <c r="BI134" i="2"/>
  <c r="BH134" i="2"/>
  <c r="BG134" i="2"/>
  <c r="BF134" i="2"/>
  <c r="X134" i="2"/>
  <c r="V134" i="2"/>
  <c r="T134" i="2"/>
  <c r="P134" i="2"/>
  <c r="BI132" i="2"/>
  <c r="BH132" i="2"/>
  <c r="BG132" i="2"/>
  <c r="BF132" i="2"/>
  <c r="X132" i="2"/>
  <c r="V132" i="2"/>
  <c r="T132" i="2"/>
  <c r="P132" i="2"/>
  <c r="BI130" i="2"/>
  <c r="BH130" i="2"/>
  <c r="BG130" i="2"/>
  <c r="BF130" i="2"/>
  <c r="X130" i="2"/>
  <c r="V130" i="2"/>
  <c r="T130" i="2"/>
  <c r="P130" i="2"/>
  <c r="BI128" i="2"/>
  <c r="BH128" i="2"/>
  <c r="BG128" i="2"/>
  <c r="BF128" i="2"/>
  <c r="X128" i="2"/>
  <c r="V128" i="2"/>
  <c r="T128" i="2"/>
  <c r="P128" i="2"/>
  <c r="BI126" i="2"/>
  <c r="BH126" i="2"/>
  <c r="BG126" i="2"/>
  <c r="BF126" i="2"/>
  <c r="X126" i="2"/>
  <c r="V126" i="2"/>
  <c r="T126" i="2"/>
  <c r="P126" i="2"/>
  <c r="BI124" i="2"/>
  <c r="BH124" i="2"/>
  <c r="BG124" i="2"/>
  <c r="BF124" i="2"/>
  <c r="X124" i="2"/>
  <c r="V124" i="2"/>
  <c r="T124" i="2"/>
  <c r="P124" i="2"/>
  <c r="BI122" i="2"/>
  <c r="BH122" i="2"/>
  <c r="BG122" i="2"/>
  <c r="BF122" i="2"/>
  <c r="X122" i="2"/>
  <c r="V122" i="2"/>
  <c r="T122" i="2"/>
  <c r="P122" i="2"/>
  <c r="BI120" i="2"/>
  <c r="BH120" i="2"/>
  <c r="BG120" i="2"/>
  <c r="BF120" i="2"/>
  <c r="X120" i="2"/>
  <c r="V120" i="2"/>
  <c r="T120" i="2"/>
  <c r="P120" i="2"/>
  <c r="BI118" i="2"/>
  <c r="BH118" i="2"/>
  <c r="BG118" i="2"/>
  <c r="BF118" i="2"/>
  <c r="X118" i="2"/>
  <c r="V118" i="2"/>
  <c r="T118" i="2"/>
  <c r="P118" i="2"/>
  <c r="J114" i="2"/>
  <c r="F111" i="2"/>
  <c r="E109" i="2"/>
  <c r="J92" i="2"/>
  <c r="F89" i="2"/>
  <c r="E87" i="2"/>
  <c r="J21" i="2"/>
  <c r="E21" i="2"/>
  <c r="J91" i="2"/>
  <c r="J20" i="2"/>
  <c r="J18" i="2"/>
  <c r="E18" i="2"/>
  <c r="F114" i="2"/>
  <c r="J17" i="2"/>
  <c r="J15" i="2"/>
  <c r="E15" i="2"/>
  <c r="F113" i="2"/>
  <c r="J14" i="2"/>
  <c r="J12" i="2"/>
  <c r="J111" i="2" s="1"/>
  <c r="E7" i="2"/>
  <c r="E107" i="2"/>
  <c r="L90" i="1"/>
  <c r="AM90" i="1"/>
  <c r="AM89" i="1"/>
  <c r="L89" i="1"/>
  <c r="AM87" i="1"/>
  <c r="L87" i="1"/>
  <c r="L85" i="1"/>
  <c r="L84" i="1"/>
  <c r="R1197" i="2"/>
  <c r="R1187" i="2"/>
  <c r="Q1175" i="2"/>
  <c r="Q1163" i="2"/>
  <c r="R1139" i="2"/>
  <c r="Q1125" i="2"/>
  <c r="Q1117" i="2"/>
  <c r="Q1101" i="2"/>
  <c r="Q1081" i="2"/>
  <c r="R1053" i="2"/>
  <c r="Q1041" i="2"/>
  <c r="R1023" i="2"/>
  <c r="R1007" i="2"/>
  <c r="Q999" i="2"/>
  <c r="Q983" i="2"/>
  <c r="R977" i="2"/>
  <c r="R957" i="2"/>
  <c r="R947" i="2"/>
  <c r="R935" i="2"/>
  <c r="R923" i="2"/>
  <c r="Q913" i="2"/>
  <c r="Q909" i="2"/>
  <c r="R897" i="2"/>
  <c r="R881" i="2"/>
  <c r="R865" i="2"/>
  <c r="R857" i="2"/>
  <c r="Q843" i="2"/>
  <c r="R837" i="2"/>
  <c r="Q827" i="2"/>
  <c r="Q807" i="2"/>
  <c r="Q797" i="2"/>
  <c r="R783" i="2"/>
  <c r="Q773" i="2"/>
  <c r="R763" i="2"/>
  <c r="R749" i="2"/>
  <c r="R728" i="2"/>
  <c r="R720" i="2"/>
  <c r="R712" i="2"/>
  <c r="Q702" i="2"/>
  <c r="Q688" i="2"/>
  <c r="Q674" i="2"/>
  <c r="Q660" i="2"/>
  <c r="R644" i="2"/>
  <c r="R630" i="2"/>
  <c r="R622" i="2"/>
  <c r="Q600" i="2"/>
  <c r="R584" i="2"/>
  <c r="R566" i="2"/>
  <c r="Q556" i="2"/>
  <c r="R548" i="2"/>
  <c r="Q526" i="2"/>
  <c r="R516" i="2"/>
  <c r="R494" i="2"/>
  <c r="Q480" i="2"/>
  <c r="Q464" i="2"/>
  <c r="R448" i="2"/>
  <c r="Q442" i="2"/>
  <c r="R428" i="2"/>
  <c r="Q418" i="2"/>
  <c r="Q400" i="2"/>
  <c r="Q388" i="2"/>
  <c r="Q368" i="2"/>
  <c r="R358" i="2"/>
  <c r="R350" i="2"/>
  <c r="R338" i="2"/>
  <c r="Q324" i="2"/>
  <c r="R312" i="2"/>
  <c r="R302" i="2"/>
  <c r="R296" i="2"/>
  <c r="R282" i="2"/>
  <c r="Q272" i="2"/>
  <c r="Q262" i="2"/>
  <c r="Q234" i="2"/>
  <c r="Q230" i="2"/>
  <c r="R220" i="2"/>
  <c r="Q214" i="2"/>
  <c r="Q200" i="2"/>
  <c r="R190" i="2"/>
  <c r="R182" i="2"/>
  <c r="R172" i="2"/>
  <c r="Q157" i="2"/>
  <c r="R150" i="2"/>
  <c r="Q136" i="2"/>
  <c r="Q120" i="2"/>
  <c r="R1211" i="2"/>
  <c r="Q1207" i="2"/>
  <c r="R1177" i="2"/>
  <c r="R1153" i="2"/>
  <c r="R1145" i="2"/>
  <c r="R1131" i="2"/>
  <c r="R1111" i="2"/>
  <c r="R1101" i="2"/>
  <c r="R1093" i="2"/>
  <c r="Q1075" i="2"/>
  <c r="Q1065" i="2"/>
  <c r="Q1051" i="2"/>
  <c r="Q1033" i="2"/>
  <c r="R1025" i="2"/>
  <c r="R1015" i="2"/>
  <c r="R1003" i="2"/>
  <c r="R987" i="2"/>
  <c r="R971" i="2"/>
  <c r="R963" i="2"/>
  <c r="Q947" i="2"/>
  <c r="Q925" i="2"/>
  <c r="R901" i="2"/>
  <c r="R885" i="2"/>
  <c r="R853" i="2"/>
  <c r="Q835" i="2"/>
  <c r="R823" i="2"/>
  <c r="Q805" i="2"/>
  <c r="R795" i="2"/>
  <c r="Q785" i="2"/>
  <c r="Q763" i="2"/>
  <c r="R757" i="2"/>
  <c r="Q751" i="2"/>
  <c r="R734" i="2"/>
  <c r="R724" i="2"/>
  <c r="R710" i="2"/>
  <c r="Q698" i="2"/>
  <c r="Q692" i="2"/>
  <c r="Q672" i="2"/>
  <c r="R650" i="2"/>
  <c r="Q636" i="2"/>
  <c r="Q630" i="2"/>
  <c r="Q622" i="2"/>
  <c r="R598" i="2"/>
  <c r="Q590" i="2"/>
  <c r="Q570" i="2"/>
  <c r="R560" i="2"/>
  <c r="R554" i="2"/>
  <c r="R532" i="2"/>
  <c r="Q516" i="2"/>
  <c r="R508" i="2"/>
  <c r="R492" i="2"/>
  <c r="Q472" i="2"/>
  <c r="R440" i="2"/>
  <c r="Q424" i="2"/>
  <c r="Q410" i="2"/>
  <c r="Q392" i="2"/>
  <c r="R374" i="2"/>
  <c r="Q350" i="2"/>
  <c r="Q336" i="2"/>
  <c r="Q316" i="2"/>
  <c r="Q304" i="2"/>
  <c r="Q288" i="2"/>
  <c r="R270" i="2"/>
  <c r="Q250" i="2"/>
  <c r="R236" i="2"/>
  <c r="R226" i="2"/>
  <c r="R200" i="2"/>
  <c r="Q192" i="2"/>
  <c r="Q166" i="2"/>
  <c r="Q144" i="2"/>
  <c r="Q122" i="2"/>
  <c r="R1201" i="2"/>
  <c r="Q1187" i="2"/>
  <c r="R1167" i="2"/>
  <c r="Q1153" i="2"/>
  <c r="Q1141" i="2"/>
  <c r="Q1127" i="2"/>
  <c r="R1107" i="2"/>
  <c r="R1095" i="2"/>
  <c r="Q1083" i="2"/>
  <c r="R1071" i="2"/>
  <c r="Q1049" i="2"/>
  <c r="R1037" i="2"/>
  <c r="Q1019" i="2"/>
  <c r="BK1009" i="2"/>
  <c r="R989" i="2"/>
  <c r="Q979" i="2"/>
  <c r="Q965" i="2"/>
  <c r="R943" i="2"/>
  <c r="Q927" i="2"/>
  <c r="Q911" i="2"/>
  <c r="Q889" i="2"/>
  <c r="Q869" i="2"/>
  <c r="R861" i="2"/>
  <c r="Q849" i="2"/>
  <c r="Q821" i="2"/>
  <c r="R815" i="2"/>
  <c r="R793" i="2"/>
  <c r="R785" i="2"/>
  <c r="Q777" i="2"/>
  <c r="Q757" i="2"/>
  <c r="Q736" i="2"/>
  <c r="R708" i="2"/>
  <c r="R692" i="2"/>
  <c r="R672" i="2"/>
  <c r="R664" i="2"/>
  <c r="Q644" i="2"/>
  <c r="R634" i="2"/>
  <c r="Q618" i="2"/>
  <c r="R606" i="2"/>
  <c r="R590" i="2"/>
  <c r="R582" i="2"/>
  <c r="Q574" i="2"/>
  <c r="R550" i="2"/>
  <c r="R526" i="2"/>
  <c r="Q506" i="2"/>
  <c r="Q492" i="2"/>
  <c r="Q478" i="2"/>
  <c r="Q468" i="2"/>
  <c r="K450" i="2"/>
  <c r="R438" i="2"/>
  <c r="R426" i="2"/>
  <c r="R416" i="2"/>
  <c r="R398" i="2"/>
  <c r="Q386" i="2"/>
  <c r="Q374" i="2"/>
  <c r="Q354" i="2"/>
  <c r="R334" i="2"/>
  <c r="R320" i="2"/>
  <c r="Q300" i="2"/>
  <c r="Q280" i="2"/>
  <c r="Q270" i="2"/>
  <c r="R258" i="2"/>
  <c r="Q246" i="2"/>
  <c r="Q224" i="2"/>
  <c r="R214" i="2"/>
  <c r="R204" i="2"/>
  <c r="Q190" i="2"/>
  <c r="Q174" i="2"/>
  <c r="R164" i="2"/>
  <c r="Q154" i="2"/>
  <c r="R140" i="2"/>
  <c r="R128" i="2"/>
  <c r="Q1231" i="2"/>
  <c r="Q1227" i="2"/>
  <c r="Q1223" i="2"/>
  <c r="R1219" i="2"/>
  <c r="Q1215" i="2"/>
  <c r="R1205" i="2"/>
  <c r="R1193" i="2"/>
  <c r="Q1179" i="2"/>
  <c r="Q1173" i="2"/>
  <c r="Q1157" i="2"/>
  <c r="R1137" i="2"/>
  <c r="R1117" i="2"/>
  <c r="R1097" i="2"/>
  <c r="R1079" i="2"/>
  <c r="Q1067" i="2"/>
  <c r="R1057" i="2"/>
  <c r="R1047" i="2"/>
  <c r="Q1025" i="2"/>
  <c r="K1009" i="2"/>
  <c r="Q991" i="2"/>
  <c r="Q971" i="2"/>
  <c r="Q957" i="2"/>
  <c r="R941" i="2"/>
  <c r="R925" i="2"/>
  <c r="R913" i="2"/>
  <c r="Q895" i="2"/>
  <c r="Q881" i="2"/>
  <c r="Q873" i="2"/>
  <c r="R859" i="2"/>
  <c r="Q841" i="2"/>
  <c r="R827" i="2"/>
  <c r="Q815" i="2"/>
  <c r="R799" i="2"/>
  <c r="R775" i="2"/>
  <c r="Q745" i="2"/>
  <c r="Q732" i="2"/>
  <c r="Q710" i="2"/>
  <c r="R694" i="2"/>
  <c r="Q684" i="2"/>
  <c r="R666" i="2"/>
  <c r="R646" i="2"/>
  <c r="Q628" i="2"/>
  <c r="R612" i="2"/>
  <c r="Q604" i="2"/>
  <c r="Q586" i="2"/>
  <c r="Q564" i="2"/>
  <c r="R546" i="2"/>
  <c r="R520" i="2"/>
  <c r="R506" i="2"/>
  <c r="R498" i="2"/>
  <c r="R480" i="2"/>
  <c r="R468" i="2"/>
  <c r="R458" i="2"/>
  <c r="R434" i="2"/>
  <c r="Q416" i="2"/>
  <c r="R410" i="2"/>
  <c r="Q396" i="2"/>
  <c r="R382" i="2"/>
  <c r="R366" i="2"/>
  <c r="R356" i="2"/>
  <c r="Q344" i="2"/>
  <c r="R326" i="2"/>
  <c r="R316" i="2"/>
  <c r="Q302" i="2"/>
  <c r="Q286" i="2"/>
  <c r="Q266" i="2"/>
  <c r="R260" i="2"/>
  <c r="Q244" i="2"/>
  <c r="Q232" i="2"/>
  <c r="R206" i="2"/>
  <c r="Q194" i="2"/>
  <c r="Q168" i="2"/>
  <c r="R144" i="2"/>
  <c r="Q126" i="2"/>
  <c r="AU94" i="1"/>
  <c r="K1029" i="2"/>
  <c r="BE1029" i="2"/>
  <c r="K1007" i="2"/>
  <c r="BE1007" i="2" s="1"/>
  <c r="BK969" i="2"/>
  <c r="BK937" i="2"/>
  <c r="K897" i="2"/>
  <c r="BE897" i="2" s="1"/>
  <c r="BK885" i="2"/>
  <c r="BK869" i="2"/>
  <c r="BK855" i="2"/>
  <c r="BK793" i="2"/>
  <c r="K769" i="2"/>
  <c r="BE769" i="2"/>
  <c r="K726" i="2"/>
  <c r="BE726" i="2" s="1"/>
  <c r="BK690" i="2"/>
  <c r="K674" i="2"/>
  <c r="BE674" i="2" s="1"/>
  <c r="BK656" i="2"/>
  <c r="K642" i="2"/>
  <c r="BE642" i="2"/>
  <c r="K618" i="2"/>
  <c r="BE618" i="2" s="1"/>
  <c r="K602" i="2"/>
  <c r="BE602" i="2"/>
  <c r="K586" i="2"/>
  <c r="BE586" i="2" s="1"/>
  <c r="BK550" i="2"/>
  <c r="K530" i="2"/>
  <c r="BE530" i="2"/>
  <c r="K486" i="2"/>
  <c r="BE486" i="2"/>
  <c r="BK448" i="2"/>
  <c r="K414" i="2"/>
  <c r="BE414" i="2" s="1"/>
  <c r="BK380" i="2"/>
  <c r="K322" i="2"/>
  <c r="BE322" i="2"/>
  <c r="BK304" i="2"/>
  <c r="BK260" i="2"/>
  <c r="K214" i="2"/>
  <c r="BE214" i="2" s="1"/>
  <c r="BK178" i="2"/>
  <c r="K142" i="2"/>
  <c r="BE142" i="2"/>
  <c r="K128" i="2"/>
  <c r="BE128" i="2" s="1"/>
  <c r="BK1229" i="2"/>
  <c r="BK1219" i="2"/>
  <c r="BK1187" i="2"/>
  <c r="K1161" i="2"/>
  <c r="BE1161" i="2"/>
  <c r="BK1129" i="2"/>
  <c r="K1105" i="2"/>
  <c r="BE1105" i="2" s="1"/>
  <c r="BK1085" i="2"/>
  <c r="BK1053" i="2"/>
  <c r="BK1005" i="2"/>
  <c r="K961" i="2"/>
  <c r="BE961" i="2"/>
  <c r="K939" i="2"/>
  <c r="BE939" i="2"/>
  <c r="K895" i="2"/>
  <c r="BE895" i="2"/>
  <c r="K871" i="2"/>
  <c r="BE871" i="2" s="1"/>
  <c r="K849" i="2"/>
  <c r="BE849" i="2"/>
  <c r="BK815" i="2"/>
  <c r="K779" i="2"/>
  <c r="BE779" i="2" s="1"/>
  <c r="BK736" i="2"/>
  <c r="K716" i="2"/>
  <c r="BE716" i="2" s="1"/>
  <c r="BK692" i="2"/>
  <c r="BK662" i="2"/>
  <c r="BK632" i="2"/>
  <c r="K606" i="2"/>
  <c r="BE606" i="2" s="1"/>
  <c r="K566" i="2"/>
  <c r="BE566" i="2"/>
  <c r="BK538" i="2"/>
  <c r="K506" i="2"/>
  <c r="BE506" i="2"/>
  <c r="K500" i="2"/>
  <c r="BE500" i="2"/>
  <c r="K476" i="2"/>
  <c r="BE476" i="2"/>
  <c r="BK452" i="2"/>
  <c r="BK416" i="2"/>
  <c r="K398" i="2"/>
  <c r="BE398" i="2"/>
  <c r="K370" i="2"/>
  <c r="BE370" i="2"/>
  <c r="K342" i="2"/>
  <c r="BE342" i="2"/>
  <c r="BK324" i="2"/>
  <c r="K288" i="2"/>
  <c r="BE288" i="2" s="1"/>
  <c r="BK270" i="2"/>
  <c r="K238" i="2"/>
  <c r="BE238" i="2"/>
  <c r="K206" i="2"/>
  <c r="BE206" i="2"/>
  <c r="BK184" i="2"/>
  <c r="BK1217" i="2"/>
  <c r="K1199" i="2"/>
  <c r="BE1199" i="2"/>
  <c r="K1153" i="2"/>
  <c r="BE1153" i="2"/>
  <c r="BK1111" i="2"/>
  <c r="K1081" i="2"/>
  <c r="BE1081" i="2"/>
  <c r="BK1037" i="2"/>
  <c r="K991" i="2"/>
  <c r="BE991" i="2"/>
  <c r="K979" i="2"/>
  <c r="BE979" i="2"/>
  <c r="K951" i="2"/>
  <c r="BE951" i="2"/>
  <c r="BK925" i="2"/>
  <c r="K891" i="2"/>
  <c r="BE891" i="2" s="1"/>
  <c r="K833" i="2"/>
  <c r="BE833" i="2"/>
  <c r="BK805" i="2"/>
  <c r="K777" i="2"/>
  <c r="BE777" i="2"/>
  <c r="BK761" i="2"/>
  <c r="K718" i="2"/>
  <c r="BE718" i="2" s="1"/>
  <c r="K694" i="2"/>
  <c r="BE694" i="2"/>
  <c r="K650" i="2"/>
  <c r="BE650" i="2" s="1"/>
  <c r="BK620" i="2"/>
  <c r="K592" i="2"/>
  <c r="BE592" i="2" s="1"/>
  <c r="K576" i="2"/>
  <c r="BE576" i="2"/>
  <c r="BK560" i="2"/>
  <c r="K544" i="2"/>
  <c r="BE544" i="2" s="1"/>
  <c r="BK512" i="2"/>
  <c r="K480" i="2"/>
  <c r="BE480" i="2" s="1"/>
  <c r="K458" i="2"/>
  <c r="BE458" i="2"/>
  <c r="K410" i="2"/>
  <c r="BE410" i="2"/>
  <c r="BK392" i="2"/>
  <c r="BK360" i="2"/>
  <c r="K336" i="2"/>
  <c r="BE336" i="2" s="1"/>
  <c r="K290" i="2"/>
  <c r="BE290" i="2"/>
  <c r="BK272" i="2"/>
  <c r="K252" i="2"/>
  <c r="BE252" i="2" s="1"/>
  <c r="BK230" i="2"/>
  <c r="BK200" i="2"/>
  <c r="K174" i="2"/>
  <c r="BE174" i="2" s="1"/>
  <c r="K150" i="2"/>
  <c r="BE150" i="2"/>
  <c r="K144" i="2"/>
  <c r="BE144" i="2" s="1"/>
  <c r="K1209" i="2"/>
  <c r="BE1209" i="2"/>
  <c r="K1173" i="2"/>
  <c r="BE1173" i="2" s="1"/>
  <c r="BK1141" i="2"/>
  <c r="K1109" i="2"/>
  <c r="BE1109" i="2"/>
  <c r="K1061" i="2"/>
  <c r="BE1061" i="2"/>
  <c r="K1015" i="2"/>
  <c r="BE1015" i="2" s="1"/>
  <c r="K995" i="2"/>
  <c r="BE995" i="2"/>
  <c r="K935" i="2"/>
  <c r="BE935" i="2"/>
  <c r="BK905" i="2"/>
  <c r="BK881" i="2"/>
  <c r="BK845" i="2"/>
  <c r="K821" i="2"/>
  <c r="BE821" i="2" s="1"/>
  <c r="K773" i="2"/>
  <c r="BE773" i="2"/>
  <c r="K741" i="2"/>
  <c r="BE741" i="2" s="1"/>
  <c r="K706" i="2"/>
  <c r="BE706" i="2"/>
  <c r="BK668" i="2"/>
  <c r="K484" i="2"/>
  <c r="BE484" i="2"/>
  <c r="BK446" i="2"/>
  <c r="K396" i="2"/>
  <c r="BE396" i="2" s="1"/>
  <c r="K346" i="2"/>
  <c r="BE346" i="2"/>
  <c r="K326" i="2"/>
  <c r="BE326" i="2" s="1"/>
  <c r="K294" i="2"/>
  <c r="BE294" i="2"/>
  <c r="BK246" i="2"/>
  <c r="K168" i="2"/>
  <c r="BE168" i="2"/>
  <c r="K140" i="2"/>
  <c r="BE140" i="2" s="1"/>
  <c r="R181" i="3"/>
  <c r="Q159" i="3"/>
  <c r="R179" i="3"/>
  <c r="R157" i="3"/>
  <c r="Q147" i="3"/>
  <c r="R137" i="3"/>
  <c r="R173" i="3"/>
  <c r="Q157" i="3"/>
  <c r="Q149" i="3"/>
  <c r="R125" i="3"/>
  <c r="Q175" i="3"/>
  <c r="Q167" i="3"/>
  <c r="Q155" i="3"/>
  <c r="BK181" i="3"/>
  <c r="BK147" i="3"/>
  <c r="K169" i="3"/>
  <c r="BE169" i="3" s="1"/>
  <c r="BK137" i="3"/>
  <c r="BK153" i="3"/>
  <c r="K161" i="3"/>
  <c r="BE161" i="3" s="1"/>
  <c r="K134" i="3"/>
  <c r="BE134" i="3"/>
  <c r="Q125" i="4"/>
  <c r="R125" i="4"/>
  <c r="Q123" i="4"/>
  <c r="K121" i="4"/>
  <c r="BE121" i="4" s="1"/>
  <c r="Q1203" i="2"/>
  <c r="Q1195" i="2"/>
  <c r="Q1183" i="2"/>
  <c r="R1165" i="2"/>
  <c r="Q1145" i="2"/>
  <c r="R1133" i="2"/>
  <c r="R1119" i="2"/>
  <c r="Q1109" i="2"/>
  <c r="Q1091" i="2"/>
  <c r="Q1061" i="2"/>
  <c r="R1051" i="2"/>
  <c r="R1029" i="2"/>
  <c r="Q1011" i="2"/>
  <c r="Q1007" i="2"/>
  <c r="Q989" i="2"/>
  <c r="Q973" i="2"/>
  <c r="R953" i="2"/>
  <c r="Q945" i="2"/>
  <c r="Q937" i="2"/>
  <c r="R931" i="2"/>
  <c r="Q915" i="2"/>
  <c r="Q905" i="2"/>
  <c r="R895" i="2"/>
  <c r="R877" i="2"/>
  <c r="Q863" i="2"/>
  <c r="Q859" i="2"/>
  <c r="Q845" i="2"/>
  <c r="Q831" i="2"/>
  <c r="Q823" i="2"/>
  <c r="Q817" i="2"/>
  <c r="R803" i="2"/>
  <c r="Q793" i="2"/>
  <c r="R779" i="2"/>
  <c r="R771" i="2"/>
  <c r="Q761" i="2"/>
  <c r="Q747" i="2"/>
  <c r="Q726" i="2"/>
  <c r="R716" i="2"/>
  <c r="Q708" i="2"/>
  <c r="Q700" i="2"/>
  <c r="R682" i="2"/>
  <c r="R668" i="2"/>
  <c r="Q662" i="2"/>
  <c r="Q654" i="2"/>
  <c r="K640" i="2"/>
  <c r="Q620" i="2"/>
  <c r="Q596" i="2"/>
  <c r="R578" i="2"/>
  <c r="R562" i="2"/>
  <c r="Q554" i="2"/>
  <c r="R544" i="2"/>
  <c r="R522" i="2"/>
  <c r="R512" i="2"/>
  <c r="Q500" i="2"/>
  <c r="Q486" i="2"/>
  <c r="R472" i="2"/>
  <c r="Q458" i="2"/>
  <c r="R452" i="2"/>
  <c r="Q446" i="2"/>
  <c r="Q436" i="2"/>
  <c r="R424" i="2"/>
  <c r="R408" i="2"/>
  <c r="R390" i="2"/>
  <c r="R376" i="2"/>
  <c r="Q366" i="2"/>
  <c r="Q356" i="2"/>
  <c r="R348" i="2"/>
  <c r="Q334" i="2"/>
  <c r="Q320" i="2"/>
  <c r="R306" i="2"/>
  <c r="R300" i="2"/>
  <c r="Q292" i="2"/>
  <c r="R284" i="2"/>
  <c r="K276" i="2"/>
  <c r="Q258" i="2"/>
  <c r="R246" i="2"/>
  <c r="R232" i="2"/>
  <c r="R224" i="2"/>
  <c r="R218" i="2"/>
  <c r="R208" i="2"/>
  <c r="R196" i="2"/>
  <c r="Q186" i="2"/>
  <c r="R180" i="2"/>
  <c r="R170" i="2"/>
  <c r="Q152" i="2"/>
  <c r="R146" i="2"/>
  <c r="R132" i="2"/>
  <c r="Q118" i="2"/>
  <c r="Q1211" i="2"/>
  <c r="Q1201" i="2"/>
  <c r="R1173" i="2"/>
  <c r="Q1169" i="2"/>
  <c r="Q1167" i="2"/>
  <c r="Q1165" i="2"/>
  <c r="R1163" i="2"/>
  <c r="Q1151" i="2"/>
  <c r="Q1147" i="2"/>
  <c r="R1141" i="2"/>
  <c r="R1123" i="2"/>
  <c r="R1115" i="2"/>
  <c r="Q1107" i="2"/>
  <c r="Q1097" i="2"/>
  <c r="R1091" i="2"/>
  <c r="Q1079" i="2"/>
  <c r="R1067" i="2"/>
  <c r="R1055" i="2"/>
  <c r="R1035" i="2"/>
  <c r="R1027" i="2"/>
  <c r="Q1021" i="2"/>
  <c r="Q1013" i="2"/>
  <c r="R1001" i="2"/>
  <c r="R983" i="2"/>
  <c r="Q969" i="2"/>
  <c r="R961" i="2"/>
  <c r="Q941" i="2"/>
  <c r="R921" i="2"/>
  <c r="R891" i="2"/>
  <c r="R869" i="2"/>
  <c r="R845" i="2"/>
  <c r="Q833" i="2"/>
  <c r="R809" i="2"/>
  <c r="Q799" i="2"/>
  <c r="Q787" i="2"/>
  <c r="Q767" i="2"/>
  <c r="Q753" i="2"/>
  <c r="Q741" i="2"/>
  <c r="R730" i="2"/>
  <c r="Q720" i="2"/>
  <c r="Q706" i="2"/>
  <c r="Q694" i="2"/>
  <c r="Q678" i="2"/>
  <c r="R662" i="2"/>
  <c r="R652" i="2"/>
  <c r="Q640" i="2"/>
  <c r="Q634" i="2"/>
  <c r="Q608" i="2"/>
  <c r="Q592" i="2"/>
  <c r="R588" i="2"/>
  <c r="Q576" i="2"/>
  <c r="Q566" i="2"/>
  <c r="R556" i="2"/>
  <c r="Q536" i="2"/>
  <c r="R528" i="2"/>
  <c r="Q514" i="2"/>
  <c r="R496" i="2"/>
  <c r="R488" i="2"/>
  <c r="Q466" i="2"/>
  <c r="Q438" i="2"/>
  <c r="Q420" i="2"/>
  <c r="R404" i="2"/>
  <c r="Q378" i="2"/>
  <c r="R360" i="2"/>
  <c r="R340" i="2"/>
  <c r="Q330" i="2"/>
  <c r="Q310" i="2"/>
  <c r="Q294" i="2"/>
  <c r="R278" i="2"/>
  <c r="Q256" i="2"/>
  <c r="Q240" i="2"/>
  <c r="R230" i="2"/>
  <c r="Q206" i="2"/>
  <c r="Q188" i="2"/>
  <c r="Q182" i="2"/>
  <c r="R160" i="2"/>
  <c r="R126" i="2"/>
  <c r="R1195" i="2"/>
  <c r="Q1181" i="2"/>
  <c r="BK1165" i="2"/>
  <c r="Q1159" i="2"/>
  <c r="R1149" i="2"/>
  <c r="R1129" i="2"/>
  <c r="Q1111" i="2"/>
  <c r="Q1099" i="2"/>
  <c r="Q1088" i="2"/>
  <c r="R1077" i="2"/>
  <c r="Q1063" i="2"/>
  <c r="R1043" i="2"/>
  <c r="Q1031" i="2"/>
  <c r="Q1017" i="2"/>
  <c r="R999" i="2"/>
  <c r="R991" i="2"/>
  <c r="R975" i="2"/>
  <c r="Q963" i="2"/>
  <c r="Q935" i="2"/>
  <c r="Q919" i="2"/>
  <c r="R905" i="2"/>
  <c r="Q887" i="2"/>
  <c r="R879" i="2"/>
  <c r="Q865" i="2"/>
  <c r="R851" i="2"/>
  <c r="R831" i="2"/>
  <c r="R817" i="2"/>
  <c r="R807" i="2"/>
  <c r="R787" i="2"/>
  <c r="Q779" i="2"/>
  <c r="Q765" i="2"/>
  <c r="Q749" i="2"/>
  <c r="Q730" i="2"/>
  <c r="R698" i="2"/>
  <c r="R680" i="2"/>
  <c r="Q668" i="2"/>
  <c r="Q646" i="2"/>
  <c r="R638" i="2"/>
  <c r="Q624" i="2"/>
  <c r="Q612" i="2"/>
  <c r="Q602" i="2"/>
  <c r="Q584" i="2"/>
  <c r="Q578" i="2"/>
  <c r="Q560" i="2"/>
  <c r="Q546" i="2"/>
  <c r="Q530" i="2"/>
  <c r="Q508" i="2"/>
  <c r="Q496" i="2"/>
  <c r="R482" i="2"/>
  <c r="R462" i="2"/>
  <c r="Q450" i="2"/>
  <c r="R446" i="2"/>
  <c r="R436" i="2"/>
  <c r="R418" i="2"/>
  <c r="R400" i="2"/>
  <c r="R388" i="2"/>
  <c r="R378" i="2"/>
  <c r="R362" i="2"/>
  <c r="R336" i="2"/>
  <c r="R322" i="2"/>
  <c r="Q308" i="2"/>
  <c r="Q282" i="2"/>
  <c r="R264" i="2"/>
  <c r="R256" i="2"/>
  <c r="Q248" i="2"/>
  <c r="R234" i="2"/>
  <c r="Q216" i="2"/>
  <c r="Q208" i="2"/>
  <c r="R198" i="2"/>
  <c r="Q178" i="2"/>
  <c r="Q170" i="2"/>
  <c r="Q160" i="2"/>
  <c r="R148" i="2"/>
  <c r="R134" i="2"/>
  <c r="R122" i="2"/>
  <c r="Q1229" i="2"/>
  <c r="Q1225" i="2"/>
  <c r="R1221" i="2"/>
  <c r="R1217" i="2"/>
  <c r="Q1213" i="2"/>
  <c r="R1203" i="2"/>
  <c r="Q1189" i="2"/>
  <c r="Q1177" i="2"/>
  <c r="R1161" i="2"/>
  <c r="R1147" i="2"/>
  <c r="R1135" i="2"/>
  <c r="Q1129" i="2"/>
  <c r="Q1113" i="2"/>
  <c r="R1088" i="2"/>
  <c r="Q1073" i="2"/>
  <c r="R1065" i="2"/>
  <c r="Q1055" i="2"/>
  <c r="Q1045" i="2"/>
  <c r="R1031" i="2"/>
  <c r="R1013" i="2"/>
  <c r="R995" i="2"/>
  <c r="Q977" i="2"/>
  <c r="Q959" i="2"/>
  <c r="R951" i="2"/>
  <c r="R929" i="2"/>
  <c r="R915" i="2"/>
  <c r="R899" i="2"/>
  <c r="Q891" i="2"/>
  <c r="Q879" i="2"/>
  <c r="R871" i="2"/>
  <c r="Q851" i="2"/>
  <c r="Q839" i="2"/>
  <c r="R819" i="2"/>
  <c r="R801" i="2"/>
  <c r="Q781" i="2"/>
  <c r="R767" i="2"/>
  <c r="R741" i="2"/>
  <c r="Q716" i="2"/>
  <c r="R700" i="2"/>
  <c r="R688" i="2"/>
  <c r="Q680" i="2"/>
  <c r="R658" i="2"/>
  <c r="R648" i="2"/>
  <c r="Q614" i="2"/>
  <c r="Q606" i="2"/>
  <c r="Q588" i="2"/>
  <c r="R574" i="2"/>
  <c r="Q562" i="2"/>
  <c r="R538" i="2"/>
  <c r="Q522" i="2"/>
  <c r="Q510" i="2"/>
  <c r="Q494" i="2"/>
  <c r="Q482" i="2"/>
  <c r="R470" i="2"/>
  <c r="Q462" i="2"/>
  <c r="Q452" i="2"/>
  <c r="Q426" i="2"/>
  <c r="Q412" i="2"/>
  <c r="Q398" i="2"/>
  <c r="R384" i="2"/>
  <c r="Q376" i="2"/>
  <c r="Q360" i="2"/>
  <c r="R352" i="2"/>
  <c r="Q342" i="2"/>
  <c r="R324" i="2"/>
  <c r="R310" i="2"/>
  <c r="R294" i="2"/>
  <c r="Q284" i="2"/>
  <c r="R274" i="2"/>
  <c r="Q254" i="2"/>
  <c r="Q242" i="2"/>
  <c r="Q226" i="2"/>
  <c r="Q202" i="2"/>
  <c r="R178" i="2"/>
  <c r="Q150" i="2"/>
  <c r="Q140" i="2"/>
  <c r="Q132" i="2"/>
  <c r="R118" i="2"/>
  <c r="BK1193" i="2"/>
  <c r="K1165" i="2"/>
  <c r="BE1165" i="2"/>
  <c r="K1137" i="2"/>
  <c r="BE1137" i="2" s="1"/>
  <c r="K1121" i="2"/>
  <c r="BE1121" i="2"/>
  <c r="K1097" i="2"/>
  <c r="BE1097" i="2"/>
  <c r="BK1069" i="2"/>
  <c r="BK1047" i="2"/>
  <c r="BK1027" i="2"/>
  <c r="BK1013" i="2"/>
  <c r="K981" i="2"/>
  <c r="BE981" i="2"/>
  <c r="K943" i="2"/>
  <c r="BE943" i="2"/>
  <c r="K907" i="2"/>
  <c r="BE907" i="2"/>
  <c r="BK889" i="2"/>
  <c r="BK879" i="2"/>
  <c r="BK865" i="2"/>
  <c r="BK813" i="2"/>
  <c r="BK795" i="2"/>
  <c r="K775" i="2"/>
  <c r="BE775" i="2" s="1"/>
  <c r="BK712" i="2"/>
  <c r="BK678" i="2"/>
  <c r="BK660" i="2"/>
  <c r="BK646" i="2"/>
  <c r="K628" i="2"/>
  <c r="BE628" i="2"/>
  <c r="BK608" i="2"/>
  <c r="BK590" i="2"/>
  <c r="BK556" i="2"/>
  <c r="BK546" i="2"/>
  <c r="BK510" i="2"/>
  <c r="K460" i="2"/>
  <c r="BE460" i="2"/>
  <c r="K440" i="2"/>
  <c r="BE440" i="2"/>
  <c r="K408" i="2"/>
  <c r="BE408" i="2"/>
  <c r="BK376" i="2"/>
  <c r="K312" i="2"/>
  <c r="BE312" i="2" s="1"/>
  <c r="K282" i="2"/>
  <c r="BE282" i="2"/>
  <c r="BK236" i="2"/>
  <c r="BK204" i="2"/>
  <c r="BK154" i="2"/>
  <c r="K138" i="2"/>
  <c r="BE138" i="2" s="1"/>
  <c r="BK122" i="2"/>
  <c r="BK1225" i="2"/>
  <c r="BK1213" i="2"/>
  <c r="K1201" i="2"/>
  <c r="BE1201" i="2" s="1"/>
  <c r="K1175" i="2"/>
  <c r="BE1175" i="2"/>
  <c r="BK1149" i="2"/>
  <c r="BK1119" i="2"/>
  <c r="BK1095" i="2"/>
  <c r="BK1063" i="2"/>
  <c r="BK1039" i="2"/>
  <c r="K983" i="2"/>
  <c r="BE983" i="2"/>
  <c r="BK945" i="2"/>
  <c r="BK913" i="2"/>
  <c r="K877" i="2"/>
  <c r="BE877" i="2"/>
  <c r="BK863" i="2"/>
  <c r="K835" i="2"/>
  <c r="BE835" i="2" s="1"/>
  <c r="BK809" i="2"/>
  <c r="K757" i="2"/>
  <c r="BE757" i="2" s="1"/>
  <c r="K722" i="2"/>
  <c r="BE722" i="2"/>
  <c r="BK702" i="2"/>
  <c r="K676" i="2"/>
  <c r="BE676" i="2" s="1"/>
  <c r="BK652" i="2"/>
  <c r="BK626" i="2"/>
  <c r="BK596" i="2"/>
  <c r="BK562" i="2"/>
  <c r="BK528" i="2"/>
  <c r="BK514" i="2"/>
  <c r="K502" i="2"/>
  <c r="BE502" i="2" s="1"/>
  <c r="BK472" i="2"/>
  <c r="BK442" i="2"/>
  <c r="BK418" i="2"/>
  <c r="K388" i="2"/>
  <c r="BE388" i="2"/>
  <c r="K362" i="2"/>
  <c r="BE362" i="2"/>
  <c r="K348" i="2"/>
  <c r="BE348" i="2"/>
  <c r="K328" i="2"/>
  <c r="BE328" i="2" s="1"/>
  <c r="K296" i="2"/>
  <c r="BE296" i="2"/>
  <c r="BK262" i="2"/>
  <c r="K234" i="2"/>
  <c r="BE234" i="2" s="1"/>
  <c r="K212" i="2"/>
  <c r="BE212" i="2"/>
  <c r="K186" i="2"/>
  <c r="BE186" i="2" s="1"/>
  <c r="BK1231" i="2"/>
  <c r="K1191" i="2"/>
  <c r="BE1191" i="2"/>
  <c r="BK1127" i="2"/>
  <c r="K1083" i="2"/>
  <c r="BE1083" i="2"/>
  <c r="K1051" i="2"/>
  <c r="BE1051" i="2" s="1"/>
  <c r="K993" i="2"/>
  <c r="BE993" i="2"/>
  <c r="K975" i="2"/>
  <c r="BE975" i="2" s="1"/>
  <c r="BK931" i="2"/>
  <c r="BK919" i="2"/>
  <c r="K841" i="2"/>
  <c r="BE841" i="2" s="1"/>
  <c r="K823" i="2"/>
  <c r="BE823" i="2"/>
  <c r="K801" i="2"/>
  <c r="BE801" i="2" s="1"/>
  <c r="BK767" i="2"/>
  <c r="K743" i="2"/>
  <c r="BE743" i="2" s="1"/>
  <c r="BK704" i="2"/>
  <c r="BK672" i="2"/>
  <c r="K630" i="2"/>
  <c r="BE630" i="2"/>
  <c r="BK604" i="2"/>
  <c r="BK584" i="2"/>
  <c r="BK568" i="2"/>
  <c r="K558" i="2"/>
  <c r="BE558" i="2" s="1"/>
  <c r="K516" i="2"/>
  <c r="BE516" i="2"/>
  <c r="BK482" i="2"/>
  <c r="K462" i="2"/>
  <c r="BE462" i="2"/>
  <c r="BK426" i="2"/>
  <c r="K394" i="2"/>
  <c r="BE394" i="2" s="1"/>
  <c r="K364" i="2"/>
  <c r="BE364" i="2"/>
  <c r="K350" i="2"/>
  <c r="BE350" i="2" s="1"/>
  <c r="BK310" i="2"/>
  <c r="BK286" i="2"/>
  <c r="BK264" i="2"/>
  <c r="BK232" i="2"/>
  <c r="BK216" i="2"/>
  <c r="K198" i="2"/>
  <c r="BE198" i="2"/>
  <c r="K160" i="2"/>
  <c r="BE160" i="2"/>
  <c r="K146" i="2"/>
  <c r="BE146" i="2" s="1"/>
  <c r="K1185" i="2"/>
  <c r="BE1185" i="2"/>
  <c r="K1159" i="2"/>
  <c r="BE1159" i="2"/>
  <c r="K1123" i="2"/>
  <c r="BE1123" i="2"/>
  <c r="K1088" i="2"/>
  <c r="BE1088" i="2" s="1"/>
  <c r="K1049" i="2"/>
  <c r="BE1049" i="2"/>
  <c r="K1017" i="2"/>
  <c r="BE1017" i="2"/>
  <c r="BK989" i="2"/>
  <c r="K929" i="2"/>
  <c r="BE929" i="2"/>
  <c r="BK903" i="2"/>
  <c r="BK867" i="2"/>
  <c r="BK843" i="2"/>
  <c r="BK817" i="2"/>
  <c r="BK781" i="2"/>
  <c r="K745" i="2"/>
  <c r="BE745" i="2"/>
  <c r="K724" i="2"/>
  <c r="BE724" i="2" s="1"/>
  <c r="BK688" i="2"/>
  <c r="BK498" i="2"/>
  <c r="BK468" i="2"/>
  <c r="K400" i="2"/>
  <c r="BE400" i="2" s="1"/>
  <c r="BK372" i="2"/>
  <c r="BK358" i="2"/>
  <c r="BK306" i="2"/>
  <c r="K254" i="2"/>
  <c r="BE254" i="2"/>
  <c r="K228" i="2"/>
  <c r="BE228" i="2"/>
  <c r="BK202" i="2"/>
  <c r="BK162" i="2"/>
  <c r="BK120" i="2"/>
  <c r="Q161" i="3"/>
  <c r="Q130" i="3"/>
  <c r="R161" i="3"/>
  <c r="R149" i="3"/>
  <c r="Q141" i="3"/>
  <c r="R130" i="3"/>
  <c r="R167" i="3"/>
  <c r="Q151" i="3"/>
  <c r="Q137" i="3"/>
  <c r="Q177" i="3"/>
  <c r="R171" i="3"/>
  <c r="Q163" i="3"/>
  <c r="Q134" i="3"/>
  <c r="K179" i="3"/>
  <c r="BE179" i="3"/>
  <c r="BK130" i="3"/>
  <c r="BK151" i="3"/>
  <c r="BK171" i="3"/>
  <c r="K132" i="3"/>
  <c r="BE132" i="3"/>
  <c r="K157" i="3"/>
  <c r="BE157" i="3" s="1"/>
  <c r="K141" i="3"/>
  <c r="BE141" i="3"/>
  <c r="Q128" i="4"/>
  <c r="R128" i="4"/>
  <c r="R123" i="4"/>
  <c r="BK125" i="4"/>
  <c r="BK123" i="4"/>
  <c r="Q1039" i="2"/>
  <c r="R1009" i="2"/>
  <c r="Q995" i="2"/>
  <c r="R979" i="2"/>
  <c r="R959" i="2"/>
  <c r="Q951" i="2"/>
  <c r="R937" i="2"/>
  <c r="Q907" i="2"/>
  <c r="R889" i="2"/>
  <c r="Q857" i="2"/>
  <c r="R839" i="2"/>
  <c r="R825" i="2"/>
  <c r="R813" i="2"/>
  <c r="Q801" i="2"/>
  <c r="R789" i="2"/>
  <c r="R761" i="2"/>
  <c r="R755" i="2"/>
  <c r="R743" i="2"/>
  <c r="Q728" i="2"/>
  <c r="R718" i="2"/>
  <c r="R702" i="2"/>
  <c r="Q686" i="2"/>
  <c r="Q666" i="2"/>
  <c r="Q656" i="2"/>
  <c r="Q638" i="2"/>
  <c r="R628" i="2"/>
  <c r="R618" i="2"/>
  <c r="R596" i="2"/>
  <c r="Q582" i="2"/>
  <c r="Q568" i="2"/>
  <c r="Q558" i="2"/>
  <c r="R541" i="2"/>
  <c r="R530" i="2"/>
  <c r="Q520" i="2"/>
  <c r="R500" i="2"/>
  <c r="Q476" i="2"/>
  <c r="Q460" i="2"/>
  <c r="Q428" i="2"/>
  <c r="Q406" i="2"/>
  <c r="Q380" i="2"/>
  <c r="Q364" i="2"/>
  <c r="R344" i="2"/>
  <c r="Q326" i="2"/>
  <c r="R298" i="2"/>
  <c r="R286" i="2"/>
  <c r="R268" i="2"/>
  <c r="R244" i="2"/>
  <c r="Q236" i="2"/>
  <c r="R216" i="2"/>
  <c r="Q196" i="2"/>
  <c r="R186" i="2"/>
  <c r="Q180" i="2"/>
  <c r="Q148" i="2"/>
  <c r="Q128" i="2"/>
  <c r="Q1205" i="2"/>
  <c r="R1189" i="2"/>
  <c r="R1179" i="2"/>
  <c r="Q1161" i="2"/>
  <c r="R1151" i="2"/>
  <c r="Q1137" i="2"/>
  <c r="Q1121" i="2"/>
  <c r="R1103" i="2"/>
  <c r="Q1085" i="2"/>
  <c r="Q1069" i="2"/>
  <c r="Q1047" i="2"/>
  <c r="Q1035" i="2"/>
  <c r="Q1027" i="2"/>
  <c r="Q1015" i="2"/>
  <c r="R997" i="2"/>
  <c r="R985" i="2"/>
  <c r="R969" i="2"/>
  <c r="R945" i="2"/>
  <c r="Q929" i="2"/>
  <c r="Q917" i="2"/>
  <c r="R903" i="2"/>
  <c r="Q885" i="2"/>
  <c r="Q871" i="2"/>
  <c r="R855" i="2"/>
  <c r="Q847" i="2"/>
  <c r="Q825" i="2"/>
  <c r="R811" i="2"/>
  <c r="Q789" i="2"/>
  <c r="R781" i="2"/>
  <c r="Q769" i="2"/>
  <c r="R747" i="2"/>
  <c r="R732" i="2"/>
  <c r="Q718" i="2"/>
  <c r="R686" i="2"/>
  <c r="Q676" i="2"/>
  <c r="R654" i="2"/>
  <c r="R640" i="2"/>
  <c r="Q632" i="2"/>
  <c r="R614" i="2"/>
  <c r="R604" i="2"/>
  <c r="R586" i="2"/>
  <c r="R576" i="2"/>
  <c r="R552" i="2"/>
  <c r="Q538" i="2"/>
  <c r="Q532" i="2"/>
  <c r="Q512" i="2"/>
  <c r="Q498" i="2"/>
  <c r="R484" i="2"/>
  <c r="Q470" i="2"/>
  <c r="Q456" i="2"/>
  <c r="R444" i="2"/>
  <c r="Q432" i="2"/>
  <c r="Q422" i="2"/>
  <c r="Q408" i="2"/>
  <c r="R396" i="2"/>
  <c r="Q382" i="2"/>
  <c r="Q370" i="2"/>
  <c r="Q346" i="2"/>
  <c r="R332" i="2"/>
  <c r="R318" i="2"/>
  <c r="R290" i="2"/>
  <c r="R272" i="2"/>
  <c r="Q260" i="2"/>
  <c r="Q252" i="2"/>
  <c r="Q238" i="2"/>
  <c r="Q222" i="2"/>
  <c r="BK212" i="2"/>
  <c r="K204" i="2"/>
  <c r="R188" i="2"/>
  <c r="Q172" i="2"/>
  <c r="R162" i="2"/>
  <c r="R152" i="2"/>
  <c r="Q138" i="2"/>
  <c r="R1231" i="2"/>
  <c r="R1227" i="2"/>
  <c r="R1223" i="2"/>
  <c r="Q1221" i="2"/>
  <c r="Q1217" i="2"/>
  <c r="R1209" i="2"/>
  <c r="Q1199" i="2"/>
  <c r="Q1185" i="2"/>
  <c r="R1159" i="2"/>
  <c r="Q1143" i="2"/>
  <c r="Q1131" i="2"/>
  <c r="Q1115" i="2"/>
  <c r="R1083" i="2"/>
  <c r="Q1071" i="2"/>
  <c r="R1063" i="2"/>
  <c r="Q1053" i="2"/>
  <c r="R1041" i="2"/>
  <c r="Q1023" i="2"/>
  <c r="Q1003" i="2"/>
  <c r="Q985" i="2"/>
  <c r="Q967" i="2"/>
  <c r="Q955" i="2"/>
  <c r="Q943" i="2"/>
  <c r="R927" i="2"/>
  <c r="R909" i="2"/>
  <c r="Q897" i="2"/>
  <c r="R887" i="2"/>
  <c r="Q875" i="2"/>
  <c r="R863" i="2"/>
  <c r="R847" i="2"/>
  <c r="Q837" i="2"/>
  <c r="Q813" i="2"/>
  <c r="R797" i="2"/>
  <c r="R769" i="2"/>
  <c r="R751" i="2"/>
  <c r="R736" i="2"/>
  <c r="Q714" i="2"/>
  <c r="R696" i="2"/>
  <c r="R674" i="2"/>
  <c r="R656" i="2"/>
  <c r="Q642" i="2"/>
  <c r="R626" i="2"/>
  <c r="R610" i="2"/>
  <c r="R600" i="2"/>
  <c r="R570" i="2"/>
  <c r="Q548" i="2"/>
  <c r="Q528" i="2"/>
  <c r="R514" i="2"/>
  <c r="R502" i="2"/>
  <c r="Q484" i="2"/>
  <c r="R478" i="2"/>
  <c r="R466" i="2"/>
  <c r="Q454" i="2"/>
  <c r="R430" i="2"/>
  <c r="R414" i="2"/>
  <c r="Q402" i="2"/>
  <c r="Q394" i="2"/>
  <c r="R370" i="2"/>
  <c r="Q362" i="2"/>
  <c r="R354" i="2"/>
  <c r="Q338" i="2"/>
  <c r="Q322" i="2"/>
  <c r="R308" i="2"/>
  <c r="Q290" i="2"/>
  <c r="Q278" i="2"/>
  <c r="Q264" i="2"/>
  <c r="R248" i="2"/>
  <c r="K242" i="2"/>
  <c r="R212" i="2"/>
  <c r="BK198" i="2"/>
  <c r="Q164" i="2"/>
  <c r="R136" i="2"/>
  <c r="Q124" i="2"/>
  <c r="K1215" i="2"/>
  <c r="BE1215" i="2"/>
  <c r="K1171" i="2"/>
  <c r="BE1171" i="2" s="1"/>
  <c r="K1151" i="2"/>
  <c r="BE1151" i="2"/>
  <c r="K1125" i="2"/>
  <c r="BE1125" i="2"/>
  <c r="BK1103" i="2"/>
  <c r="K1071" i="2"/>
  <c r="BE1071" i="2"/>
  <c r="K1055" i="2"/>
  <c r="BE1055" i="2" s="1"/>
  <c r="K1033" i="2"/>
  <c r="BE1033" i="2"/>
  <c r="BK1019" i="2"/>
  <c r="BK997" i="2"/>
  <c r="K959" i="2"/>
  <c r="BE959" i="2"/>
  <c r="BK941" i="2"/>
  <c r="BK901" i="2"/>
  <c r="K873" i="2"/>
  <c r="BE873" i="2"/>
  <c r="BK819" i="2"/>
  <c r="K799" i="2"/>
  <c r="BE799" i="2"/>
  <c r="K785" i="2"/>
  <c r="BE785" i="2" s="1"/>
  <c r="K749" i="2"/>
  <c r="BE749" i="2"/>
  <c r="BK696" i="2"/>
  <c r="BK666" i="2"/>
  <c r="K654" i="2"/>
  <c r="BE654" i="2"/>
  <c r="BK640" i="2"/>
  <c r="BK614" i="2"/>
  <c r="K598" i="2"/>
  <c r="BE598" i="2"/>
  <c r="K582" i="2"/>
  <c r="BE582" i="2"/>
  <c r="K541" i="2"/>
  <c r="BE541" i="2"/>
  <c r="BK520" i="2"/>
  <c r="BK474" i="2"/>
  <c r="BK444" i="2"/>
  <c r="K424" i="2"/>
  <c r="BE424" i="2"/>
  <c r="K386" i="2"/>
  <c r="BE386" i="2" s="1"/>
  <c r="K340" i="2"/>
  <c r="BE340" i="2"/>
  <c r="BK300" i="2"/>
  <c r="BK250" i="2"/>
  <c r="BK196" i="2"/>
  <c r="K157" i="2"/>
  <c r="BE157" i="2"/>
  <c r="BK134" i="2"/>
  <c r="K118" i="2"/>
  <c r="BE118" i="2"/>
  <c r="BK1221" i="2"/>
  <c r="BK1205" i="2"/>
  <c r="BK1179" i="2"/>
  <c r="K1157" i="2"/>
  <c r="BE1157" i="2"/>
  <c r="K1139" i="2"/>
  <c r="BE1139" i="2"/>
  <c r="K1107" i="2"/>
  <c r="BE1107" i="2" s="1"/>
  <c r="BK1073" i="2"/>
  <c r="BK1045" i="2"/>
  <c r="BK1021" i="2"/>
  <c r="BK973" i="2"/>
  <c r="K957" i="2"/>
  <c r="BE957" i="2"/>
  <c r="K933" i="2"/>
  <c r="BE933" i="2" s="1"/>
  <c r="K875" i="2"/>
  <c r="BE875" i="2"/>
  <c r="K853" i="2"/>
  <c r="BE853" i="2"/>
  <c r="K827" i="2"/>
  <c r="BE827" i="2"/>
  <c r="BK783" i="2"/>
  <c r="BK751" i="2"/>
  <c r="BK728" i="2"/>
  <c r="BK708" i="2"/>
  <c r="K670" i="2"/>
  <c r="BE670" i="2"/>
  <c r="K636" i="2"/>
  <c r="BE636" i="2"/>
  <c r="K616" i="2"/>
  <c r="BE616" i="2" s="1"/>
  <c r="K588" i="2"/>
  <c r="BE588" i="2"/>
  <c r="BK570" i="2"/>
  <c r="K534" i="2"/>
  <c r="BE534" i="2" s="1"/>
  <c r="K524" i="2"/>
  <c r="BE524" i="2"/>
  <c r="BK496" i="2"/>
  <c r="K456" i="2"/>
  <c r="BE456" i="2"/>
  <c r="K438" i="2"/>
  <c r="BE438" i="2"/>
  <c r="BK430" i="2"/>
  <c r="BK402" i="2"/>
  <c r="K374" i="2"/>
  <c r="BE374" i="2" s="1"/>
  <c r="BK352" i="2"/>
  <c r="K332" i="2"/>
  <c r="BE332" i="2"/>
  <c r="BK298" i="2"/>
  <c r="BK276" i="2"/>
  <c r="K258" i="2"/>
  <c r="BE258" i="2"/>
  <c r="K226" i="2"/>
  <c r="BE226" i="2" s="1"/>
  <c r="K192" i="2"/>
  <c r="BE192" i="2"/>
  <c r="BK182" i="2"/>
  <c r="BK1203" i="2"/>
  <c r="K1163" i="2"/>
  <c r="BE1163" i="2"/>
  <c r="K1135" i="2"/>
  <c r="BE1135" i="2" s="1"/>
  <c r="BK1091" i="2"/>
  <c r="K1067" i="2"/>
  <c r="BE1067" i="2"/>
  <c r="K1003" i="2"/>
  <c r="BE1003" i="2"/>
  <c r="K985" i="2"/>
  <c r="BE985" i="2" s="1"/>
  <c r="K971" i="2"/>
  <c r="BE971" i="2"/>
  <c r="BK949" i="2"/>
  <c r="K921" i="2"/>
  <c r="BE921" i="2" s="1"/>
  <c r="BK847" i="2"/>
  <c r="BK825" i="2"/>
  <c r="BK791" i="2"/>
  <c r="K763" i="2"/>
  <c r="BE763" i="2"/>
  <c r="BK739" i="2"/>
  <c r="BK698" i="2"/>
  <c r="K658" i="2"/>
  <c r="BE658" i="2"/>
  <c r="K624" i="2"/>
  <c r="BE624" i="2" s="1"/>
  <c r="BK600" i="2"/>
  <c r="K572" i="2"/>
  <c r="BE572" i="2"/>
  <c r="BK552" i="2"/>
  <c r="K532" i="2"/>
  <c r="BE532" i="2"/>
  <c r="BK508" i="2"/>
  <c r="K478" i="2"/>
  <c r="BE478" i="2" s="1"/>
  <c r="K434" i="2"/>
  <c r="BE434" i="2"/>
  <c r="K406" i="2"/>
  <c r="BE406" i="2" s="1"/>
  <c r="K368" i="2"/>
  <c r="BE368" i="2"/>
  <c r="K344" i="2"/>
  <c r="BE344" i="2" s="1"/>
  <c r="BK318" i="2"/>
  <c r="K292" i="2"/>
  <c r="BE292" i="2"/>
  <c r="BK266" i="2"/>
  <c r="BK242" i="2"/>
  <c r="BK208" i="2"/>
  <c r="BK180" i="2"/>
  <c r="BK152" i="2"/>
  <c r="K130" i="2"/>
  <c r="BE130" i="2"/>
  <c r="BK1195" i="2"/>
  <c r="BK1181" i="2"/>
  <c r="BK1147" i="2"/>
  <c r="K1113" i="2"/>
  <c r="BE1113" i="2" s="1"/>
  <c r="BK1079" i="2"/>
  <c r="BK1041" i="2"/>
  <c r="K1011" i="2"/>
  <c r="BE1011" i="2"/>
  <c r="K963" i="2"/>
  <c r="BE963" i="2"/>
  <c r="K909" i="2"/>
  <c r="BE909" i="2" s="1"/>
  <c r="BK899" i="2"/>
  <c r="K861" i="2"/>
  <c r="BE861" i="2"/>
  <c r="K837" i="2"/>
  <c r="BE837" i="2" s="1"/>
  <c r="K797" i="2"/>
  <c r="BE797" i="2"/>
  <c r="K747" i="2"/>
  <c r="BE747" i="2" s="1"/>
  <c r="BK734" i="2"/>
  <c r="K700" i="2"/>
  <c r="BE700" i="2"/>
  <c r="BK488" i="2"/>
  <c r="K454" i="2"/>
  <c r="BE454" i="2"/>
  <c r="K422" i="2"/>
  <c r="BE422" i="2" s="1"/>
  <c r="BK384" i="2"/>
  <c r="K366" i="2"/>
  <c r="BE366" i="2"/>
  <c r="K334" i="2"/>
  <c r="BE334" i="2"/>
  <c r="K274" i="2"/>
  <c r="BE274" i="2" s="1"/>
  <c r="BK240" i="2"/>
  <c r="BK210" i="2"/>
  <c r="BK166" i="2"/>
  <c r="K136" i="2"/>
  <c r="BE136" i="2" s="1"/>
  <c r="R175" i="3"/>
  <c r="R132" i="3"/>
  <c r="Q171" i="3"/>
  <c r="R153" i="3"/>
  <c r="R145" i="3"/>
  <c r="Q132" i="3"/>
  <c r="R128" i="3"/>
  <c r="R163" i="3"/>
  <c r="R147" i="3"/>
  <c r="Q181" i="3"/>
  <c r="Q173" i="3"/>
  <c r="R165" i="3"/>
  <c r="R151" i="3"/>
  <c r="Q125" i="3"/>
  <c r="K163" i="3"/>
  <c r="BE163" i="3" s="1"/>
  <c r="BK175" i="3"/>
  <c r="BK143" i="3"/>
  <c r="K159" i="3"/>
  <c r="BE159" i="3" s="1"/>
  <c r="K155" i="3"/>
  <c r="BE155" i="3" s="1"/>
  <c r="Q131" i="4"/>
  <c r="R131" i="4"/>
  <c r="R1199" i="2"/>
  <c r="Q1191" i="2"/>
  <c r="R1185" i="2"/>
  <c r="Q1171" i="2"/>
  <c r="Q1155" i="2"/>
  <c r="Q1135" i="2"/>
  <c r="R1121" i="2"/>
  <c r="R1113" i="2"/>
  <c r="R1099" i="2"/>
  <c r="Q1077" i="2"/>
  <c r="R1059" i="2"/>
  <c r="R1045" i="2"/>
  <c r="Q1037" i="2"/>
  <c r="Q1009" i="2"/>
  <c r="R1005" i="2"/>
  <c r="Q997" i="2"/>
  <c r="R981" i="2"/>
  <c r="R967" i="2"/>
  <c r="Q949" i="2"/>
  <c r="R939" i="2"/>
  <c r="R933" i="2"/>
  <c r="R917" i="2"/>
  <c r="R911" i="2"/>
  <c r="Q903" i="2"/>
  <c r="R883" i="2"/>
  <c r="R875" i="2"/>
  <c r="Q861" i="2"/>
  <c r="R849" i="2"/>
  <c r="R841" i="2"/>
  <c r="R829" i="2"/>
  <c r="Q811" i="2"/>
  <c r="Q795" i="2"/>
  <c r="Q791" i="2"/>
  <c r="Q775" i="2"/>
  <c r="R765" i="2"/>
  <c r="Q755" i="2"/>
  <c r="Q734" i="2"/>
  <c r="R722" i="2"/>
  <c r="R714" i="2"/>
  <c r="R706" i="2"/>
  <c r="Q690" i="2"/>
  <c r="R678" i="2"/>
  <c r="Q664" i="2"/>
  <c r="Q658" i="2"/>
  <c r="R642" i="2"/>
  <c r="Q626" i="2"/>
  <c r="R602" i="2"/>
  <c r="R592" i="2"/>
  <c r="R568" i="2"/>
  <c r="R558" i="2"/>
  <c r="Q552" i="2"/>
  <c r="Q541" i="2"/>
  <c r="Q518" i="2"/>
  <c r="R510" i="2"/>
  <c r="Q488" i="2"/>
  <c r="R476" i="2"/>
  <c r="R454" i="2"/>
  <c r="R450" i="2"/>
  <c r="Q444" i="2"/>
  <c r="R432" i="2"/>
  <c r="Q414" i="2"/>
  <c r="R392" i="2"/>
  <c r="R386" i="2"/>
  <c r="R364" i="2"/>
  <c r="Q352" i="2"/>
  <c r="Q340" i="2"/>
  <c r="Q328" i="2"/>
  <c r="R314" i="2"/>
  <c r="R304" i="2"/>
  <c r="Q298" i="2"/>
  <c r="R288" i="2"/>
  <c r="R276" i="2"/>
  <c r="Q268" i="2"/>
  <c r="R250" i="2"/>
  <c r="R238" i="2"/>
  <c r="Q228" i="2"/>
  <c r="R222" i="2"/>
  <c r="Q212" i="2"/>
  <c r="Q204" i="2"/>
  <c r="R194" i="2"/>
  <c r="R184" i="2"/>
  <c r="Q176" i="2"/>
  <c r="R168" i="2"/>
  <c r="R154" i="2"/>
  <c r="Q142" i="2"/>
  <c r="R124" i="2"/>
  <c r="R1215" i="2"/>
  <c r="R1207" i="2"/>
  <c r="Q1193" i="2"/>
  <c r="R1175" i="2"/>
  <c r="Q1149" i="2"/>
  <c r="R1143" i="2"/>
  <c r="R1127" i="2"/>
  <c r="Q1119" i="2"/>
  <c r="R1109" i="2"/>
  <c r="Q1103" i="2"/>
  <c r="Q1095" i="2"/>
  <c r="R1085" i="2"/>
  <c r="R1073" i="2"/>
  <c r="Q1059" i="2"/>
  <c r="Q1043" i="2"/>
  <c r="Q1029" i="2"/>
  <c r="R1017" i="2"/>
  <c r="Q1005" i="2"/>
  <c r="R993" i="2"/>
  <c r="Q975" i="2"/>
  <c r="R955" i="2"/>
  <c r="R949" i="2"/>
  <c r="Q939" i="2"/>
  <c r="R919" i="2"/>
  <c r="Q899" i="2"/>
  <c r="R873" i="2"/>
  <c r="R843" i="2"/>
  <c r="Q829" i="2"/>
  <c r="R821" i="2"/>
  <c r="Q803" i="2"/>
  <c r="R791" i="2"/>
  <c r="Q771" i="2"/>
  <c r="R759" i="2"/>
  <c r="R745" i="2"/>
  <c r="Q739" i="2"/>
  <c r="R726" i="2"/>
  <c r="Q712" i="2"/>
  <c r="Q696" i="2"/>
  <c r="R676" i="2"/>
  <c r="R660" i="2"/>
  <c r="Q648" i="2"/>
  <c r="R624" i="2"/>
  <c r="Q616" i="2"/>
  <c r="R594" i="2"/>
  <c r="R580" i="2"/>
  <c r="R564" i="2"/>
  <c r="Q544" i="2"/>
  <c r="R534" i="2"/>
  <c r="R524" i="2"/>
  <c r="Q502" i="2"/>
  <c r="R490" i="2"/>
  <c r="R456" i="2"/>
  <c r="Q434" i="2"/>
  <c r="R412" i="2"/>
  <c r="R402" i="2"/>
  <c r="Q372" i="2"/>
  <c r="R346" i="2"/>
  <c r="Q332" i="2"/>
  <c r="Q314" i="2"/>
  <c r="Q296" i="2"/>
  <c r="R280" i="2"/>
  <c r="R266" i="2"/>
  <c r="R242" i="2"/>
  <c r="R228" i="2"/>
  <c r="R210" i="2"/>
  <c r="R192" i="2"/>
  <c r="Q184" i="2"/>
  <c r="Q162" i="2"/>
  <c r="R130" i="2"/>
  <c r="R120" i="2"/>
  <c r="R1191" i="2"/>
  <c r="R1183" i="2"/>
  <c r="R1171" i="2"/>
  <c r="R1157" i="2"/>
  <c r="Q1139" i="2"/>
  <c r="R1125" i="2"/>
  <c r="R1105" i="2"/>
  <c r="Q1093" i="2"/>
  <c r="R1075" i="2"/>
  <c r="Q1057" i="2"/>
  <c r="R1039" i="2"/>
  <c r="R1021" i="2"/>
  <c r="R1011" i="2"/>
  <c r="Q993" i="2"/>
  <c r="Q987" i="2"/>
  <c r="R973" i="2"/>
  <c r="Q961" i="2"/>
  <c r="Q931" i="2"/>
  <c r="Q923" i="2"/>
  <c r="R907" i="2"/>
  <c r="Q893" i="2"/>
  <c r="Q883" i="2"/>
  <c r="R867" i="2"/>
  <c r="Q853" i="2"/>
  <c r="R835" i="2"/>
  <c r="Q819" i="2"/>
  <c r="R805" i="2"/>
  <c r="Q783" i="2"/>
  <c r="R773" i="2"/>
  <c r="R753" i="2"/>
  <c r="Q743" i="2"/>
  <c r="Q722" i="2"/>
  <c r="Q704" i="2"/>
  <c r="R684" i="2"/>
  <c r="Q670" i="2"/>
  <c r="Q652" i="2"/>
  <c r="R636" i="2"/>
  <c r="R620" i="2"/>
  <c r="Q610" i="2"/>
  <c r="Q598" i="2"/>
  <c r="Q580" i="2"/>
  <c r="Q572" i="2"/>
  <c r="R536" i="2"/>
  <c r="Q524" i="2"/>
  <c r="Q504" i="2"/>
  <c r="R486" i="2"/>
  <c r="R474" i="2"/>
  <c r="R460" i="2"/>
  <c r="Q448" i="2"/>
  <c r="Q440" i="2"/>
  <c r="Q430" i="2"/>
  <c r="R420" i="2"/>
  <c r="Q404" i="2"/>
  <c r="R394" i="2"/>
  <c r="Q384" i="2"/>
  <c r="R372" i="2"/>
  <c r="R342" i="2"/>
  <c r="R328" i="2"/>
  <c r="Q312" i="2"/>
  <c r="R292" i="2"/>
  <c r="Q274" i="2"/>
  <c r="R254" i="2"/>
  <c r="R240" i="2"/>
  <c r="Q218" i="2"/>
  <c r="Q210" i="2"/>
  <c r="R202" i="2"/>
  <c r="R176" i="2"/>
  <c r="R166" i="2"/>
  <c r="R157" i="2"/>
  <c r="R142" i="2"/>
  <c r="Q130" i="2"/>
  <c r="R1229" i="2"/>
  <c r="R1225" i="2"/>
  <c r="Q1219" i="2"/>
  <c r="R1213" i="2"/>
  <c r="Q1209" i="2"/>
  <c r="Q1197" i="2"/>
  <c r="R1181" i="2"/>
  <c r="R1169" i="2"/>
  <c r="R1155" i="2"/>
  <c r="Q1133" i="2"/>
  <c r="Q1123" i="2"/>
  <c r="Q1105" i="2"/>
  <c r="R1081" i="2"/>
  <c r="R1069" i="2"/>
  <c r="R1061" i="2"/>
  <c r="R1049" i="2"/>
  <c r="R1033" i="2"/>
  <c r="R1019" i="2"/>
  <c r="Q1001" i="2"/>
  <c r="Q981" i="2"/>
  <c r="R965" i="2"/>
  <c r="Q953" i="2"/>
  <c r="Q933" i="2"/>
  <c r="Q921" i="2"/>
  <c r="Q901" i="2"/>
  <c r="R893" i="2"/>
  <c r="Q877" i="2"/>
  <c r="Q867" i="2"/>
  <c r="Q855" i="2"/>
  <c r="R833" i="2"/>
  <c r="Q809" i="2"/>
  <c r="R777" i="2"/>
  <c r="Q759" i="2"/>
  <c r="R739" i="2"/>
  <c r="Q724" i="2"/>
  <c r="R704" i="2"/>
  <c r="R690" i="2"/>
  <c r="Q682" i="2"/>
  <c r="R670" i="2"/>
  <c r="Q650" i="2"/>
  <c r="R632" i="2"/>
  <c r="R616" i="2"/>
  <c r="R608" i="2"/>
  <c r="Q594" i="2"/>
  <c r="R572" i="2"/>
  <c r="Q550" i="2"/>
  <c r="Q534" i="2"/>
  <c r="R518" i="2"/>
  <c r="R504" i="2"/>
  <c r="Q490" i="2"/>
  <c r="Q474" i="2"/>
  <c r="R464" i="2"/>
  <c r="R442" i="2"/>
  <c r="R422" i="2"/>
  <c r="R406" i="2"/>
  <c r="Q390" i="2"/>
  <c r="R380" i="2"/>
  <c r="R368" i="2"/>
  <c r="Q358" i="2"/>
  <c r="Q348" i="2"/>
  <c r="R330" i="2"/>
  <c r="Q318" i="2"/>
  <c r="Q306" i="2"/>
  <c r="BK290" i="2"/>
  <c r="Q276" i="2"/>
  <c r="R262" i="2"/>
  <c r="R252" i="2"/>
  <c r="Q220" i="2"/>
  <c r="Q198" i="2"/>
  <c r="R174" i="2"/>
  <c r="Q146" i="2"/>
  <c r="R138" i="2"/>
  <c r="Q134" i="2"/>
  <c r="BK1227" i="2"/>
  <c r="BK1183" i="2"/>
  <c r="K1155" i="2"/>
  <c r="BE1155" i="2"/>
  <c r="K1131" i="2"/>
  <c r="BE1131" i="2" s="1"/>
  <c r="BK1117" i="2"/>
  <c r="BK1077" i="2"/>
  <c r="K1065" i="2"/>
  <c r="BE1065" i="2" s="1"/>
  <c r="BK1043" i="2"/>
  <c r="K1023" i="2"/>
  <c r="BE1023" i="2" s="1"/>
  <c r="K1001" i="2"/>
  <c r="BE1001" i="2"/>
  <c r="BK977" i="2"/>
  <c r="K953" i="2"/>
  <c r="BE953" i="2" s="1"/>
  <c r="K923" i="2"/>
  <c r="BE923" i="2"/>
  <c r="K883" i="2"/>
  <c r="BE883" i="2" s="1"/>
  <c r="BK859" i="2"/>
  <c r="K807" i="2"/>
  <c r="BE807" i="2"/>
  <c r="K789" i="2"/>
  <c r="BE789" i="2"/>
  <c r="BK765" i="2"/>
  <c r="BK720" i="2"/>
  <c r="K684" i="2"/>
  <c r="BE684" i="2"/>
  <c r="K664" i="2"/>
  <c r="BE664" i="2"/>
  <c r="BK648" i="2"/>
  <c r="BK634" i="2"/>
  <c r="K612" i="2"/>
  <c r="BE612" i="2" s="1"/>
  <c r="BK594" i="2"/>
  <c r="BK578" i="2"/>
  <c r="K536" i="2"/>
  <c r="BE536" i="2"/>
  <c r="BK518" i="2"/>
  <c r="K466" i="2"/>
  <c r="BE466" i="2"/>
  <c r="BK432" i="2"/>
  <c r="BK404" i="2"/>
  <c r="BK330" i="2"/>
  <c r="BK308" i="2"/>
  <c r="BK268" i="2"/>
  <c r="K218" i="2"/>
  <c r="BE218" i="2"/>
  <c r="BK190" i="2"/>
  <c r="K176" i="2"/>
  <c r="BE176" i="2" s="1"/>
  <c r="BK132" i="2"/>
  <c r="BK1223" i="2"/>
  <c r="K1207" i="2"/>
  <c r="BE1207" i="2" s="1"/>
  <c r="K1197" i="2"/>
  <c r="BE1197" i="2"/>
  <c r="K1169" i="2"/>
  <c r="BE1169" i="2" s="1"/>
  <c r="K1143" i="2"/>
  <c r="BE1143" i="2"/>
  <c r="BK1115" i="2"/>
  <c r="K1093" i="2"/>
  <c r="BE1093" i="2"/>
  <c r="K1059" i="2"/>
  <c r="BE1059" i="2" s="1"/>
  <c r="K1031" i="2"/>
  <c r="BE1031" i="2"/>
  <c r="K967" i="2"/>
  <c r="BE967" i="2"/>
  <c r="K947" i="2"/>
  <c r="BE947" i="2"/>
  <c r="BK917" i="2"/>
  <c r="BK887" i="2"/>
  <c r="K857" i="2"/>
  <c r="BE857" i="2"/>
  <c r="BK831" i="2"/>
  <c r="BK803" i="2"/>
  <c r="K759" i="2"/>
  <c r="BE759" i="2"/>
  <c r="BK732" i="2"/>
  <c r="K714" i="2"/>
  <c r="BE714" i="2" s="1"/>
  <c r="BK682" i="2"/>
  <c r="K644" i="2"/>
  <c r="BE644" i="2"/>
  <c r="K610" i="2"/>
  <c r="BE610" i="2"/>
  <c r="K574" i="2"/>
  <c r="BE574" i="2" s="1"/>
  <c r="BK554" i="2"/>
  <c r="K526" i="2"/>
  <c r="BE526" i="2"/>
  <c r="K504" i="2"/>
  <c r="BE504" i="2" s="1"/>
  <c r="K494" i="2"/>
  <c r="BE494" i="2"/>
  <c r="BK450" i="2"/>
  <c r="K436" i="2"/>
  <c r="BE436" i="2"/>
  <c r="K412" i="2"/>
  <c r="BE412" i="2"/>
  <c r="BK378" i="2"/>
  <c r="BK356" i="2"/>
  <c r="BK338" i="2"/>
  <c r="K316" i="2"/>
  <c r="BE316" i="2" s="1"/>
  <c r="BK278" i="2"/>
  <c r="BK256" i="2"/>
  <c r="K220" i="2"/>
  <c r="BE220" i="2" s="1"/>
  <c r="BK188" i="2"/>
  <c r="BK1211" i="2"/>
  <c r="BK1177" i="2"/>
  <c r="K1145" i="2"/>
  <c r="BE1145" i="2"/>
  <c r="K1101" i="2"/>
  <c r="BE1101" i="2"/>
  <c r="K1075" i="2"/>
  <c r="BE1075" i="2"/>
  <c r="K1025" i="2"/>
  <c r="BE1025" i="2" s="1"/>
  <c r="BK987" i="2"/>
  <c r="BK965" i="2"/>
  <c r="K927" i="2"/>
  <c r="BE927" i="2"/>
  <c r="K911" i="2"/>
  <c r="BE911" i="2"/>
  <c r="BK839" i="2"/>
  <c r="K811" i="2"/>
  <c r="BE811" i="2" s="1"/>
  <c r="BK771" i="2"/>
  <c r="BK755" i="2"/>
  <c r="K710" i="2"/>
  <c r="BE710" i="2" s="1"/>
  <c r="K686" i="2"/>
  <c r="BE686" i="2"/>
  <c r="BK638" i="2"/>
  <c r="K622" i="2"/>
  <c r="BE622" i="2"/>
  <c r="K580" i="2"/>
  <c r="BE580" i="2"/>
  <c r="K564" i="2"/>
  <c r="BE564" i="2"/>
  <c r="BK548" i="2"/>
  <c r="K522" i="2"/>
  <c r="BE522" i="2" s="1"/>
  <c r="BK490" i="2"/>
  <c r="K470" i="2"/>
  <c r="BE470" i="2"/>
  <c r="BK420" i="2"/>
  <c r="K382" i="2"/>
  <c r="BE382" i="2"/>
  <c r="BK354" i="2"/>
  <c r="BK320" i="2"/>
  <c r="K302" i="2"/>
  <c r="BE302" i="2"/>
  <c r="K280" i="2"/>
  <c r="BE280" i="2" s="1"/>
  <c r="K244" i="2"/>
  <c r="BE244" i="2"/>
  <c r="K224" i="2"/>
  <c r="BE224" i="2" s="1"/>
  <c r="BK194" i="2"/>
  <c r="BK172" i="2"/>
  <c r="BK148" i="2"/>
  <c r="BK126" i="2"/>
  <c r="K1189" i="2"/>
  <c r="BE1189" i="2"/>
  <c r="BK1167" i="2"/>
  <c r="BK1133" i="2"/>
  <c r="BK1099" i="2"/>
  <c r="BK1057" i="2"/>
  <c r="K1035" i="2"/>
  <c r="BE1035" i="2" s="1"/>
  <c r="BK999" i="2"/>
  <c r="BK955" i="2"/>
  <c r="BK915" i="2"/>
  <c r="K893" i="2"/>
  <c r="BE893" i="2"/>
  <c r="BK851" i="2"/>
  <c r="BK829" i="2"/>
  <c r="BK787" i="2"/>
  <c r="BK753" i="2"/>
  <c r="BK730" i="2"/>
  <c r="K680" i="2"/>
  <c r="BE680" i="2" s="1"/>
  <c r="BK492" i="2"/>
  <c r="K464" i="2"/>
  <c r="BE464" i="2"/>
  <c r="K428" i="2"/>
  <c r="BE428" i="2"/>
  <c r="K390" i="2"/>
  <c r="BE390" i="2" s="1"/>
  <c r="K314" i="2"/>
  <c r="BE314" i="2"/>
  <c r="BK284" i="2"/>
  <c r="BK248" i="2"/>
  <c r="BK222" i="2"/>
  <c r="BK170" i="2"/>
  <c r="K164" i="2"/>
  <c r="BE164" i="2" s="1"/>
  <c r="K124" i="2"/>
  <c r="BE124" i="2"/>
  <c r="Q165" i="3"/>
  <c r="R143" i="3"/>
  <c r="R177" i="3"/>
  <c r="R155" i="3"/>
  <c r="Q143" i="3"/>
  <c r="R134" i="3"/>
  <c r="Q169" i="3"/>
  <c r="Q153" i="3"/>
  <c r="R141" i="3"/>
  <c r="Q179" i="3"/>
  <c r="R169" i="3"/>
  <c r="R159" i="3"/>
  <c r="Q145" i="3"/>
  <c r="Q128" i="3"/>
  <c r="BK173" i="3"/>
  <c r="K177" i="3"/>
  <c r="BE177" i="3"/>
  <c r="BK149" i="3"/>
  <c r="BK167" i="3"/>
  <c r="BK165" i="3"/>
  <c r="BK145" i="3"/>
  <c r="BK128" i="3"/>
  <c r="Q121" i="4"/>
  <c r="R121" i="4"/>
  <c r="K128" i="4"/>
  <c r="BE128" i="4"/>
  <c r="T127" i="4" l="1"/>
  <c r="T120" i="4" s="1"/>
  <c r="T119" i="4" s="1"/>
  <c r="AW97" i="1" s="1"/>
  <c r="X738" i="2"/>
  <c r="X117" i="2" s="1"/>
  <c r="T127" i="3"/>
  <c r="T123" i="3"/>
  <c r="Q127" i="3"/>
  <c r="I99" i="3" s="1"/>
  <c r="Q140" i="3"/>
  <c r="Q139" i="3"/>
  <c r="I101" i="3"/>
  <c r="R738" i="2"/>
  <c r="J97" i="2" s="1"/>
  <c r="V738" i="2"/>
  <c r="V117" i="2" s="1"/>
  <c r="V127" i="3"/>
  <c r="V123" i="3"/>
  <c r="R127" i="3"/>
  <c r="J99" i="3" s="1"/>
  <c r="T140" i="3"/>
  <c r="T139" i="3"/>
  <c r="R140" i="3"/>
  <c r="R139" i="3" s="1"/>
  <c r="J101" i="3" s="1"/>
  <c r="T738" i="2"/>
  <c r="T117" i="2"/>
  <c r="AW95" i="1" s="1"/>
  <c r="Q738" i="2"/>
  <c r="I97" i="2"/>
  <c r="X127" i="3"/>
  <c r="X123" i="3" s="1"/>
  <c r="X122" i="3" s="1"/>
  <c r="V140" i="3"/>
  <c r="V139" i="3"/>
  <c r="V122" i="3" s="1"/>
  <c r="X140" i="3"/>
  <c r="X139" i="3" s="1"/>
  <c r="R117" i="2"/>
  <c r="J96" i="2" s="1"/>
  <c r="K31" i="2" s="1"/>
  <c r="AT95" i="1" s="1"/>
  <c r="Q124" i="3"/>
  <c r="I98" i="3"/>
  <c r="Q117" i="2"/>
  <c r="I96" i="2" s="1"/>
  <c r="K30" i="2" s="1"/>
  <c r="AS95" i="1" s="1"/>
  <c r="R124" i="3"/>
  <c r="Q136" i="3"/>
  <c r="I100" i="3"/>
  <c r="BK136" i="3"/>
  <c r="K136" i="3" s="1"/>
  <c r="K100" i="3" s="1"/>
  <c r="R136" i="3"/>
  <c r="J100" i="3" s="1"/>
  <c r="BK130" i="4"/>
  <c r="K130" i="4"/>
  <c r="K99" i="4"/>
  <c r="Q130" i="4"/>
  <c r="I99" i="4" s="1"/>
  <c r="R130" i="4"/>
  <c r="J99" i="4"/>
  <c r="F92" i="4"/>
  <c r="J113" i="4"/>
  <c r="E85" i="4"/>
  <c r="F91" i="4"/>
  <c r="J115" i="4"/>
  <c r="J89" i="3"/>
  <c r="E112" i="3"/>
  <c r="F118" i="3"/>
  <c r="J91" i="3"/>
  <c r="F119" i="3"/>
  <c r="J89" i="2"/>
  <c r="J113" i="2"/>
  <c r="BE204" i="2"/>
  <c r="BE450" i="2"/>
  <c r="F92" i="2"/>
  <c r="BE276" i="2"/>
  <c r="BE1009" i="2"/>
  <c r="E85" i="2"/>
  <c r="F91" i="2"/>
  <c r="BE242" i="2"/>
  <c r="BE640" i="2"/>
  <c r="K839" i="2"/>
  <c r="BE839" i="2" s="1"/>
  <c r="BK883" i="2"/>
  <c r="K899" i="2"/>
  <c r="BE899" i="2" s="1"/>
  <c r="BK947" i="2"/>
  <c r="BK985" i="2"/>
  <c r="BK1017" i="2"/>
  <c r="BK1049" i="2"/>
  <c r="BK1071" i="2"/>
  <c r="BK1109" i="2"/>
  <c r="K1141" i="2"/>
  <c r="BE1141" i="2" s="1"/>
  <c r="K1187" i="2"/>
  <c r="BE1187" i="2"/>
  <c r="K1219" i="2"/>
  <c r="BE1219" i="2" s="1"/>
  <c r="K132" i="2"/>
  <c r="BE132" i="2"/>
  <c r="BK168" i="2"/>
  <c r="K240" i="2"/>
  <c r="BE240" i="2" s="1"/>
  <c r="K310" i="2"/>
  <c r="BE310" i="2"/>
  <c r="BK440" i="2"/>
  <c r="BK504" i="2"/>
  <c r="K570" i="2"/>
  <c r="BE570" i="2" s="1"/>
  <c r="K634" i="2"/>
  <c r="BE634" i="2" s="1"/>
  <c r="K708" i="2"/>
  <c r="BE708" i="2"/>
  <c r="BK773" i="2"/>
  <c r="K851" i="2"/>
  <c r="BE851" i="2"/>
  <c r="K931" i="2"/>
  <c r="BE931" i="2" s="1"/>
  <c r="K997" i="2"/>
  <c r="BE997" i="2"/>
  <c r="BK1093" i="2"/>
  <c r="BK1171" i="2"/>
  <c r="K134" i="2"/>
  <c r="BE134" i="2"/>
  <c r="BK214" i="2"/>
  <c r="K266" i="2"/>
  <c r="BE266" i="2" s="1"/>
  <c r="K356" i="2"/>
  <c r="BE356" i="2"/>
  <c r="K446" i="2"/>
  <c r="BE446" i="2" s="1"/>
  <c r="BK610" i="2"/>
  <c r="K660" i="2"/>
  <c r="BE660" i="2" s="1"/>
  <c r="K755" i="2"/>
  <c r="BE755" i="2"/>
  <c r="BK861" i="2"/>
  <c r="K989" i="2"/>
  <c r="BE989" i="2" s="1"/>
  <c r="K1079" i="2"/>
  <c r="BE1079" i="2" s="1"/>
  <c r="BK1169" i="2"/>
  <c r="BK124" i="2"/>
  <c r="BK142" i="2"/>
  <c r="K154" i="2"/>
  <c r="BE154" i="2" s="1"/>
  <c r="K166" i="2"/>
  <c r="BE166" i="2"/>
  <c r="BK186" i="2"/>
  <c r="K222" i="2"/>
  <c r="BE222" i="2" s="1"/>
  <c r="K246" i="2"/>
  <c r="BE246" i="2"/>
  <c r="K268" i="2"/>
  <c r="BE268" i="2" s="1"/>
  <c r="BK274" i="2"/>
  <c r="K298" i="2"/>
  <c r="BE298" i="2" s="1"/>
  <c r="BK322" i="2"/>
  <c r="K338" i="2"/>
  <c r="BE338" i="2"/>
  <c r="BK350" i="2"/>
  <c r="K376" i="2"/>
  <c r="BE376" i="2"/>
  <c r="BK396" i="2"/>
  <c r="BK410" i="2"/>
  <c r="BK434" i="2"/>
  <c r="BK484" i="2"/>
  <c r="K512" i="2"/>
  <c r="BE512" i="2" s="1"/>
  <c r="BK536" i="2"/>
  <c r="K550" i="2"/>
  <c r="BE550" i="2" s="1"/>
  <c r="BK566" i="2"/>
  <c r="K596" i="2"/>
  <c r="BE596" i="2"/>
  <c r="K656" i="2"/>
  <c r="BE656" i="2" s="1"/>
  <c r="BK684" i="2"/>
  <c r="BK710" i="2"/>
  <c r="K730" i="2"/>
  <c r="BE730" i="2" s="1"/>
  <c r="K753" i="2"/>
  <c r="BE753" i="2"/>
  <c r="BK785" i="2"/>
  <c r="K815" i="2"/>
  <c r="BE815" i="2" s="1"/>
  <c r="K831" i="2"/>
  <c r="BE831" i="2" s="1"/>
  <c r="K859" i="2"/>
  <c r="BE859" i="2"/>
  <c r="BK877" i="2"/>
  <c r="BK895" i="2"/>
  <c r="K915" i="2"/>
  <c r="BE915" i="2" s="1"/>
  <c r="BK939" i="2"/>
  <c r="K965" i="2"/>
  <c r="BE965" i="2" s="1"/>
  <c r="BK1001" i="2"/>
  <c r="K1019" i="2"/>
  <c r="BE1019" i="2"/>
  <c r="K1043" i="2"/>
  <c r="BE1043" i="2" s="1"/>
  <c r="BK1061" i="2"/>
  <c r="BK1075" i="2"/>
  <c r="K1103" i="2"/>
  <c r="BE1103" i="2"/>
  <c r="K1129" i="2"/>
  <c r="BE1129" i="2"/>
  <c r="BK1145" i="2"/>
  <c r="BK1185" i="2"/>
  <c r="BK1209" i="2"/>
  <c r="K1221" i="2"/>
  <c r="BE1221" i="2" s="1"/>
  <c r="BK160" i="2"/>
  <c r="BK206" i="2"/>
  <c r="BK234" i="2"/>
  <c r="K318" i="2"/>
  <c r="BE318" i="2" s="1"/>
  <c r="BK370" i="2"/>
  <c r="K442" i="2"/>
  <c r="BE442" i="2" s="1"/>
  <c r="K490" i="2"/>
  <c r="BE490" i="2"/>
  <c r="K510" i="2"/>
  <c r="BE510" i="2" s="1"/>
  <c r="BK541" i="2"/>
  <c r="K604" i="2"/>
  <c r="BE604" i="2" s="1"/>
  <c r="K646" i="2"/>
  <c r="BE646" i="2" s="1"/>
  <c r="K690" i="2"/>
  <c r="BE690" i="2"/>
  <c r="K767" i="2"/>
  <c r="BE767" i="2" s="1"/>
  <c r="K805" i="2"/>
  <c r="BE805" i="2" s="1"/>
  <c r="BK891" i="2"/>
  <c r="K949" i="2"/>
  <c r="BE949" i="2"/>
  <c r="BK1033" i="2"/>
  <c r="BK1125" i="2"/>
  <c r="K1177" i="2"/>
  <c r="BE1177" i="2"/>
  <c r="K208" i="2"/>
  <c r="BE208" i="2" s="1"/>
  <c r="BK280" i="2"/>
  <c r="BK374" i="2"/>
  <c r="BK466" i="2"/>
  <c r="K614" i="2"/>
  <c r="BE614" i="2" s="1"/>
  <c r="K692" i="2"/>
  <c r="BE692" i="2" s="1"/>
  <c r="K803" i="2"/>
  <c r="BE803" i="2" s="1"/>
  <c r="K945" i="2"/>
  <c r="BE945" i="2"/>
  <c r="BK1031" i="2"/>
  <c r="BK1101" i="2"/>
  <c r="BK1197" i="2"/>
  <c r="BK192" i="2"/>
  <c r="BK218" i="2"/>
  <c r="BK252" i="2"/>
  <c r="K284" i="2"/>
  <c r="BE284" i="2"/>
  <c r="K300" i="2"/>
  <c r="BE300" i="2" s="1"/>
  <c r="K320" i="2"/>
  <c r="BE320" i="2" s="1"/>
  <c r="K324" i="2"/>
  <c r="BE324" i="2" s="1"/>
  <c r="BK344" i="2"/>
  <c r="K380" i="2"/>
  <c r="BE380" i="2" s="1"/>
  <c r="BK406" i="2"/>
  <c r="BK436" i="2"/>
  <c r="K468" i="2"/>
  <c r="BE468" i="2" s="1"/>
  <c r="K496" i="2"/>
  <c r="BE496" i="2"/>
  <c r="BK544" i="2"/>
  <c r="K578" i="2"/>
  <c r="BE578" i="2" s="1"/>
  <c r="BK630" i="2"/>
  <c r="K666" i="2"/>
  <c r="BE666" i="2" s="1"/>
  <c r="BK716" i="2"/>
  <c r="K761" i="2"/>
  <c r="BE761" i="2"/>
  <c r="BK807" i="2"/>
  <c r="BK841" i="2"/>
  <c r="K879" i="2"/>
  <c r="BE879" i="2" s="1"/>
  <c r="BK897" i="2"/>
  <c r="K919" i="2"/>
  <c r="BE919" i="2"/>
  <c r="BK961" i="2"/>
  <c r="BK1003" i="2"/>
  <c r="K1039" i="2"/>
  <c r="BE1039" i="2"/>
  <c r="K1073" i="2"/>
  <c r="BE1073" i="2" s="1"/>
  <c r="K1119" i="2"/>
  <c r="BE1119" i="2"/>
  <c r="BK1143" i="2"/>
  <c r="K1183" i="2"/>
  <c r="BE1183" i="2" s="1"/>
  <c r="K1211" i="2"/>
  <c r="BE1211" i="2" s="1"/>
  <c r="K1229" i="2"/>
  <c r="BE1229" i="2" s="1"/>
  <c r="K210" i="2"/>
  <c r="BE210" i="2"/>
  <c r="BK294" i="2"/>
  <c r="BK428" i="2"/>
  <c r="BK500" i="2"/>
  <c r="K548" i="2"/>
  <c r="BE548" i="2" s="1"/>
  <c r="BK624" i="2"/>
  <c r="K682" i="2"/>
  <c r="BE682" i="2"/>
  <c r="K791" i="2"/>
  <c r="BE791" i="2" s="1"/>
  <c r="BK837" i="2"/>
  <c r="BK927" i="2"/>
  <c r="BK979" i="2"/>
  <c r="K1091" i="2"/>
  <c r="BE1091" i="2"/>
  <c r="BK1155" i="2"/>
  <c r="BK130" i="2"/>
  <c r="K188" i="2"/>
  <c r="BE188" i="2"/>
  <c r="BK326" i="2"/>
  <c r="K384" i="2"/>
  <c r="BE384" i="2" s="1"/>
  <c r="BK476" i="2"/>
  <c r="BK616" i="2"/>
  <c r="BK676" i="2"/>
  <c r="BK769" i="2"/>
  <c r="BK849" i="2"/>
  <c r="BK981" i="2"/>
  <c r="BK1083" i="2"/>
  <c r="BK1151" i="2"/>
  <c r="F38" i="2"/>
  <c r="BE95" i="1"/>
  <c r="BK118" i="2"/>
  <c r="K122" i="2"/>
  <c r="BE122" i="2"/>
  <c r="K126" i="2"/>
  <c r="BE126" i="2" s="1"/>
  <c r="BK136" i="2"/>
  <c r="BK144" i="2"/>
  <c r="K148" i="2"/>
  <c r="BE148" i="2" s="1"/>
  <c r="BK164" i="2"/>
  <c r="K170" i="2"/>
  <c r="BE170" i="2" s="1"/>
  <c r="BK176" i="2"/>
  <c r="K190" i="2"/>
  <c r="BE190" i="2"/>
  <c r="K194" i="2"/>
  <c r="BE194" i="2" s="1"/>
  <c r="K230" i="2"/>
  <c r="BE230" i="2"/>
  <c r="BK244" i="2"/>
  <c r="K248" i="2"/>
  <c r="BE248" i="2"/>
  <c r="K272" i="2"/>
  <c r="BE272" i="2"/>
  <c r="BK292" i="2"/>
  <c r="BK302" i="2"/>
  <c r="K308" i="2"/>
  <c r="BE308" i="2" s="1"/>
  <c r="BK334" i="2"/>
  <c r="BK340" i="2"/>
  <c r="BK348" i="2"/>
  <c r="K360" i="2"/>
  <c r="BE360" i="2" s="1"/>
  <c r="BK366" i="2"/>
  <c r="K378" i="2"/>
  <c r="BE378" i="2" s="1"/>
  <c r="BK390" i="2"/>
  <c r="BK400" i="2"/>
  <c r="BK412" i="2"/>
  <c r="K418" i="2"/>
  <c r="BE418" i="2" s="1"/>
  <c r="K432" i="2"/>
  <c r="BE432" i="2"/>
  <c r="K448" i="2"/>
  <c r="BE448" i="2" s="1"/>
  <c r="BK454" i="2"/>
  <c r="BK458" i="2"/>
  <c r="BK480" i="2"/>
  <c r="K488" i="2"/>
  <c r="BE488" i="2" s="1"/>
  <c r="K498" i="2"/>
  <c r="BE498" i="2" s="1"/>
  <c r="BK516" i="2"/>
  <c r="BK524" i="2"/>
  <c r="K538" i="2"/>
  <c r="BE538" i="2"/>
  <c r="K552" i="2"/>
  <c r="BE552" i="2" s="1"/>
  <c r="K560" i="2"/>
  <c r="BE560" i="2" s="1"/>
  <c r="BK574" i="2"/>
  <c r="BK586" i="2"/>
  <c r="K590" i="2"/>
  <c r="BE590" i="2"/>
  <c r="BK606" i="2"/>
  <c r="BK642" i="2"/>
  <c r="BK664" i="2"/>
  <c r="BK674" i="2"/>
  <c r="BK680" i="2"/>
  <c r="BK686" i="2"/>
  <c r="BK706" i="2"/>
  <c r="K720" i="2"/>
  <c r="BE720" i="2" s="1"/>
  <c r="K736" i="2"/>
  <c r="BE736" i="2"/>
  <c r="BK749" i="2"/>
  <c r="BK763" i="2"/>
  <c r="K783" i="2"/>
  <c r="BE783" i="2"/>
  <c r="BK789" i="2"/>
  <c r="K825" i="2"/>
  <c r="BE825" i="2" s="1"/>
  <c r="BK857" i="2"/>
  <c r="BK875" i="2"/>
  <c r="BK909" i="2"/>
  <c r="BK957" i="2"/>
  <c r="BK995" i="2"/>
  <c r="BK1035" i="2"/>
  <c r="K1057" i="2"/>
  <c r="BE1057" i="2" s="1"/>
  <c r="BK1081" i="2"/>
  <c r="BK1121" i="2"/>
  <c r="K1147" i="2"/>
  <c r="BE1147" i="2"/>
  <c r="BK1207" i="2"/>
  <c r="K1225" i="2"/>
  <c r="BE1225" i="2" s="1"/>
  <c r="BK138" i="2"/>
  <c r="BK226" i="2"/>
  <c r="BK282" i="2"/>
  <c r="BK408" i="2"/>
  <c r="K472" i="2"/>
  <c r="BE472" i="2"/>
  <c r="K520" i="2"/>
  <c r="BE520" i="2" s="1"/>
  <c r="K620" i="2"/>
  <c r="BE620" i="2"/>
  <c r="K696" i="2"/>
  <c r="BE696" i="2" s="1"/>
  <c r="BK757" i="2"/>
  <c r="BK821" i="2"/>
  <c r="K889" i="2"/>
  <c r="BE889" i="2" s="1"/>
  <c r="K941" i="2"/>
  <c r="BE941" i="2"/>
  <c r="BK1067" i="2"/>
  <c r="BK1161" i="2"/>
  <c r="K1205" i="2"/>
  <c r="BE1205" i="2"/>
  <c r="K172" i="2"/>
  <c r="BE172" i="2" s="1"/>
  <c r="K236" i="2"/>
  <c r="BE236" i="2"/>
  <c r="BK336" i="2"/>
  <c r="BK424" i="2"/>
  <c r="BK592" i="2"/>
  <c r="BK628" i="2"/>
  <c r="BK714" i="2"/>
  <c r="BK833" i="2"/>
  <c r="BK975" i="2"/>
  <c r="BK1007" i="2"/>
  <c r="K1149" i="2"/>
  <c r="BE1149" i="2" s="1"/>
  <c r="K120" i="2"/>
  <c r="BE120" i="2"/>
  <c r="BK128" i="2"/>
  <c r="BK146" i="2"/>
  <c r="K162" i="2"/>
  <c r="BE162" i="2"/>
  <c r="BK174" i="2"/>
  <c r="K196" i="2"/>
  <c r="BE196" i="2" s="1"/>
  <c r="K216" i="2"/>
  <c r="BE216" i="2"/>
  <c r="BK238" i="2"/>
  <c r="BK254" i="2"/>
  <c r="K286" i="2"/>
  <c r="BE286" i="2" s="1"/>
  <c r="K304" i="2"/>
  <c r="BE304" i="2"/>
  <c r="BK316" i="2"/>
  <c r="K330" i="2"/>
  <c r="BE330" i="2" s="1"/>
  <c r="BK342" i="2"/>
  <c r="BK362" i="2"/>
  <c r="K392" i="2"/>
  <c r="BE392" i="2" s="1"/>
  <c r="K404" i="2"/>
  <c r="BE404" i="2"/>
  <c r="K420" i="2"/>
  <c r="BE420" i="2" s="1"/>
  <c r="BK462" i="2"/>
  <c r="K492" i="2"/>
  <c r="BE492" i="2" s="1"/>
  <c r="BK522" i="2"/>
  <c r="K546" i="2"/>
  <c r="BE546" i="2"/>
  <c r="BK558" i="2"/>
  <c r="K584" i="2"/>
  <c r="BE584" i="2" s="1"/>
  <c r="K608" i="2"/>
  <c r="BE608" i="2" s="1"/>
  <c r="K638" i="2"/>
  <c r="BE638" i="2"/>
  <c r="BK670" i="2"/>
  <c r="K704" i="2"/>
  <c r="BE704" i="2" s="1"/>
  <c r="BK718" i="2"/>
  <c r="BK743" i="2"/>
  <c r="K765" i="2"/>
  <c r="BE765" i="2" s="1"/>
  <c r="BK797" i="2"/>
  <c r="K819" i="2"/>
  <c r="BE819" i="2"/>
  <c r="K845" i="2"/>
  <c r="BE845" i="2" s="1"/>
  <c r="K869" i="2"/>
  <c r="BE869" i="2" s="1"/>
  <c r="K885" i="2"/>
  <c r="BE885" i="2"/>
  <c r="K903" i="2"/>
  <c r="BE903" i="2"/>
  <c r="BK923" i="2"/>
  <c r="K955" i="2"/>
  <c r="BE955" i="2"/>
  <c r="BK983" i="2"/>
  <c r="BK1011" i="2"/>
  <c r="BK1029" i="2"/>
  <c r="BK1055" i="2"/>
  <c r="K1069" i="2"/>
  <c r="BE1069" i="2" s="1"/>
  <c r="K1095" i="2"/>
  <c r="BE1095" i="2"/>
  <c r="K1111" i="2"/>
  <c r="BE1111" i="2" s="1"/>
  <c r="BK1137" i="2"/>
  <c r="BK1173" i="2"/>
  <c r="BK1201" i="2"/>
  <c r="BK1215" i="2"/>
  <c r="K1227" i="2"/>
  <c r="BE1227" i="2"/>
  <c r="K182" i="2"/>
  <c r="BE182" i="2" s="1"/>
  <c r="BK224" i="2"/>
  <c r="K270" i="2"/>
  <c r="BE270" i="2"/>
  <c r="BK296" i="2"/>
  <c r="K416" i="2"/>
  <c r="BE416" i="2"/>
  <c r="BK470" i="2"/>
  <c r="BK506" i="2"/>
  <c r="BK526" i="2"/>
  <c r="BK576" i="2"/>
  <c r="K626" i="2"/>
  <c r="BE626" i="2" s="1"/>
  <c r="K668" i="2"/>
  <c r="BE668" i="2"/>
  <c r="K712" i="2"/>
  <c r="BE712" i="2" s="1"/>
  <c r="BK779" i="2"/>
  <c r="K855" i="2"/>
  <c r="BE855" i="2"/>
  <c r="BK933" i="2"/>
  <c r="BK993" i="2"/>
  <c r="K1085" i="2"/>
  <c r="BE1085" i="2" s="1"/>
  <c r="K1167" i="2"/>
  <c r="BE1167" i="2" s="1"/>
  <c r="BK220" i="2"/>
  <c r="BK368" i="2"/>
  <c r="BK438" i="2"/>
  <c r="BK564" i="2"/>
  <c r="BK636" i="2"/>
  <c r="BK741" i="2"/>
  <c r="BK835" i="2"/>
  <c r="K977" i="2"/>
  <c r="BE977" i="2"/>
  <c r="K1077" i="2"/>
  <c r="BE1077" i="2" s="1"/>
  <c r="K1133" i="2"/>
  <c r="BE1133" i="2"/>
  <c r="F36" i="2"/>
  <c r="BC95" i="1" s="1"/>
  <c r="K352" i="2"/>
  <c r="BE352" i="2"/>
  <c r="BK394" i="2"/>
  <c r="BK414" i="2"/>
  <c r="K452" i="2"/>
  <c r="BE452" i="2"/>
  <c r="BK486" i="2"/>
  <c r="K518" i="2"/>
  <c r="BE518" i="2"/>
  <c r="K556" i="2"/>
  <c r="BE556" i="2"/>
  <c r="BK588" i="2"/>
  <c r="K652" i="2"/>
  <c r="BE652" i="2"/>
  <c r="BK694" i="2"/>
  <c r="K734" i="2"/>
  <c r="BE734" i="2"/>
  <c r="BK775" i="2"/>
  <c r="K817" i="2"/>
  <c r="BE817" i="2" s="1"/>
  <c r="BK853" i="2"/>
  <c r="BK873" i="2"/>
  <c r="K887" i="2"/>
  <c r="BE887" i="2" s="1"/>
  <c r="BK935" i="2"/>
  <c r="K973" i="2"/>
  <c r="BE973" i="2"/>
  <c r="BK1015" i="2"/>
  <c r="K1053" i="2"/>
  <c r="BE1053" i="2"/>
  <c r="BK1065" i="2"/>
  <c r="BK1107" i="2"/>
  <c r="BK1135" i="2"/>
  <c r="BK1199" i="2"/>
  <c r="K1217" i="2"/>
  <c r="BE1217" i="2" s="1"/>
  <c r="K180" i="2"/>
  <c r="BE180" i="2"/>
  <c r="K250" i="2"/>
  <c r="BE250" i="2" s="1"/>
  <c r="BK386" i="2"/>
  <c r="K474" i="2"/>
  <c r="BE474" i="2"/>
  <c r="K528" i="2"/>
  <c r="BE528" i="2" s="1"/>
  <c r="K594" i="2"/>
  <c r="BE594" i="2" s="1"/>
  <c r="BK658" i="2"/>
  <c r="BK722" i="2"/>
  <c r="K771" i="2"/>
  <c r="BE771" i="2"/>
  <c r="K865" i="2"/>
  <c r="BE865" i="2" s="1"/>
  <c r="K937" i="2"/>
  <c r="BE937" i="2" s="1"/>
  <c r="BK1023" i="2"/>
  <c r="K1117" i="2"/>
  <c r="BE1117" i="2"/>
  <c r="BK1175" i="2"/>
  <c r="K1195" i="2"/>
  <c r="BE1195" i="2" s="1"/>
  <c r="K152" i="2"/>
  <c r="BE152" i="2" s="1"/>
  <c r="K278" i="2"/>
  <c r="BE278" i="2"/>
  <c r="K372" i="2"/>
  <c r="BE372" i="2"/>
  <c r="K444" i="2"/>
  <c r="BE444" i="2" s="1"/>
  <c r="K600" i="2"/>
  <c r="BE600" i="2" s="1"/>
  <c r="BK650" i="2"/>
  <c r="K751" i="2"/>
  <c r="BE751" i="2"/>
  <c r="K829" i="2"/>
  <c r="BE829" i="2" s="1"/>
  <c r="BK967" i="2"/>
  <c r="K1045" i="2"/>
  <c r="BE1045" i="2" s="1"/>
  <c r="BK1139" i="2"/>
  <c r="F37" i="2"/>
  <c r="BD95" i="1"/>
  <c r="K813" i="2"/>
  <c r="BE813" i="2" s="1"/>
  <c r="K843" i="2"/>
  <c r="BE843" i="2"/>
  <c r="K867" i="2"/>
  <c r="BE867" i="2" s="1"/>
  <c r="BK893" i="2"/>
  <c r="BK921" i="2"/>
  <c r="K969" i="2"/>
  <c r="BE969" i="2" s="1"/>
  <c r="K1005" i="2"/>
  <c r="BE1005" i="2"/>
  <c r="K1027" i="2"/>
  <c r="BE1027" i="2" s="1"/>
  <c r="K1063" i="2"/>
  <c r="BE1063" i="2"/>
  <c r="K1099" i="2"/>
  <c r="BE1099" i="2" s="1"/>
  <c r="BK1131" i="2"/>
  <c r="K1179" i="2"/>
  <c r="BE1179" i="2" s="1"/>
  <c r="K1213" i="2"/>
  <c r="BE1213" i="2"/>
  <c r="K1231" i="2"/>
  <c r="BE1231" i="2"/>
  <c r="BK157" i="2"/>
  <c r="K200" i="2"/>
  <c r="BE200" i="2"/>
  <c r="BK258" i="2"/>
  <c r="K358" i="2"/>
  <c r="BE358" i="2"/>
  <c r="BK478" i="2"/>
  <c r="BK532" i="2"/>
  <c r="BK582" i="2"/>
  <c r="BK654" i="2"/>
  <c r="K728" i="2"/>
  <c r="BE728" i="2" s="1"/>
  <c r="BK801" i="2"/>
  <c r="K913" i="2"/>
  <c r="BE913" i="2"/>
  <c r="BK959" i="2"/>
  <c r="K1037" i="2"/>
  <c r="BE1037" i="2" s="1"/>
  <c r="BK1123" i="2"/>
  <c r="BK1191" i="2"/>
  <c r="BK150" i="2"/>
  <c r="BK312" i="2"/>
  <c r="BK382" i="2"/>
  <c r="K482" i="2"/>
  <c r="BE482" i="2" s="1"/>
  <c r="BK618" i="2"/>
  <c r="K688" i="2"/>
  <c r="BE688" i="2" s="1"/>
  <c r="K781" i="2"/>
  <c r="BE781" i="2"/>
  <c r="BK799" i="2"/>
  <c r="K917" i="2"/>
  <c r="BE917" i="2" s="1"/>
  <c r="K1041" i="2"/>
  <c r="BE1041" i="2"/>
  <c r="K1115" i="2"/>
  <c r="BE1115" i="2" s="1"/>
  <c r="F39" i="2"/>
  <c r="BF95" i="1"/>
  <c r="BK745" i="2"/>
  <c r="K793" i="2"/>
  <c r="BE793" i="2" s="1"/>
  <c r="K847" i="2"/>
  <c r="BE847" i="2" s="1"/>
  <c r="BK911" i="2"/>
  <c r="BK943" i="2"/>
  <c r="BK991" i="2"/>
  <c r="K1047" i="2"/>
  <c r="BE1047" i="2" s="1"/>
  <c r="K36" i="3"/>
  <c r="AY96" i="1"/>
  <c r="F39" i="3"/>
  <c r="BF96" i="1" s="1"/>
  <c r="BK134" i="3"/>
  <c r="K145" i="3"/>
  <c r="BE145" i="3"/>
  <c r="K153" i="3"/>
  <c r="BE153" i="3" s="1"/>
  <c r="BK177" i="3"/>
  <c r="K130" i="3"/>
  <c r="BE130" i="3" s="1"/>
  <c r="BK159" i="3"/>
  <c r="K137" i="3"/>
  <c r="BE137" i="3"/>
  <c r="K167" i="3"/>
  <c r="BE167" i="3" s="1"/>
  <c r="BK179" i="3"/>
  <c r="K149" i="3"/>
  <c r="BE149" i="3" s="1"/>
  <c r="BK169" i="3"/>
  <c r="BK125" i="3"/>
  <c r="BK124" i="3"/>
  <c r="K124" i="3" s="1"/>
  <c r="K98" i="3" s="1"/>
  <c r="BK155" i="3"/>
  <c r="K171" i="3"/>
  <c r="BE171" i="3" s="1"/>
  <c r="F36" i="4"/>
  <c r="BC97" i="1"/>
  <c r="F37" i="4"/>
  <c r="BD97" i="1" s="1"/>
  <c r="F39" i="4"/>
  <c r="BF97" i="1"/>
  <c r="K131" i="4"/>
  <c r="BE131" i="4" s="1"/>
  <c r="BK128" i="4"/>
  <c r="BK127" i="4"/>
  <c r="K127" i="4"/>
  <c r="K98" i="4" s="1"/>
  <c r="K36" i="2"/>
  <c r="AY95" i="1"/>
  <c r="K732" i="2"/>
  <c r="BE732" i="2" s="1"/>
  <c r="BK823" i="2"/>
  <c r="K925" i="2"/>
  <c r="BE925" i="2"/>
  <c r="BK971" i="2"/>
  <c r="BK1113" i="2"/>
  <c r="BK1157" i="2"/>
  <c r="K1193" i="2"/>
  <c r="BE1193" i="2" s="1"/>
  <c r="K262" i="2"/>
  <c r="BE262" i="2"/>
  <c r="BK346" i="2"/>
  <c r="K402" i="2"/>
  <c r="BE402" i="2" s="1"/>
  <c r="BK598" i="2"/>
  <c r="K662" i="2"/>
  <c r="BE662" i="2" s="1"/>
  <c r="BK759" i="2"/>
  <c r="K881" i="2"/>
  <c r="BE881" i="2"/>
  <c r="K999" i="2"/>
  <c r="BE999" i="2" s="1"/>
  <c r="BK1153" i="2"/>
  <c r="K178" i="2"/>
  <c r="BE178" i="2" s="1"/>
  <c r="K202" i="2"/>
  <c r="BE202" i="2"/>
  <c r="K232" i="2"/>
  <c r="BE232" i="2" s="1"/>
  <c r="K256" i="2"/>
  <c r="BE256" i="2"/>
  <c r="BK288" i="2"/>
  <c r="K306" i="2"/>
  <c r="BE306" i="2"/>
  <c r="BK332" i="2"/>
  <c r="BK364" i="2"/>
  <c r="BK398" i="2"/>
  <c r="K426" i="2"/>
  <c r="BE426" i="2"/>
  <c r="BK456" i="2"/>
  <c r="BK502" i="2"/>
  <c r="BK530" i="2"/>
  <c r="K562" i="2"/>
  <c r="BE562" i="2"/>
  <c r="BK602" i="2"/>
  <c r="K678" i="2"/>
  <c r="BE678" i="2"/>
  <c r="BK726" i="2"/>
  <c r="BK747" i="2"/>
  <c r="K787" i="2"/>
  <c r="BE787" i="2"/>
  <c r="BK827" i="2"/>
  <c r="K863" i="2"/>
  <c r="BE863" i="2" s="1"/>
  <c r="K905" i="2"/>
  <c r="BE905" i="2" s="1"/>
  <c r="BK953" i="2"/>
  <c r="K987" i="2"/>
  <c r="BE987" i="2"/>
  <c r="BK1025" i="2"/>
  <c r="BK1059" i="2"/>
  <c r="BK1097" i="2"/>
  <c r="K1127" i="2"/>
  <c r="BE1127" i="2" s="1"/>
  <c r="BK1159" i="2"/>
  <c r="K1203" i="2"/>
  <c r="BE1203" i="2"/>
  <c r="K1223" i="2"/>
  <c r="BE1223" i="2" s="1"/>
  <c r="K184" i="2"/>
  <c r="BE184" i="2"/>
  <c r="BK228" i="2"/>
  <c r="BK328" i="2"/>
  <c r="BK460" i="2"/>
  <c r="K514" i="2"/>
  <c r="BE514" i="2"/>
  <c r="BK572" i="2"/>
  <c r="BK644" i="2"/>
  <c r="K698" i="2"/>
  <c r="BE698" i="2" s="1"/>
  <c r="K739" i="2"/>
  <c r="BE739" i="2"/>
  <c r="K809" i="2"/>
  <c r="BE809" i="2"/>
  <c r="K901" i="2"/>
  <c r="BE901" i="2" s="1"/>
  <c r="BK951" i="2"/>
  <c r="BK1051" i="2"/>
  <c r="BK1163" i="2"/>
  <c r="BK1189" i="2"/>
  <c r="BK140" i="2"/>
  <c r="K260" i="2"/>
  <c r="BE260" i="2" s="1"/>
  <c r="K354" i="2"/>
  <c r="BE354" i="2"/>
  <c r="BK422" i="2"/>
  <c r="K554" i="2"/>
  <c r="BE554" i="2"/>
  <c r="BK622" i="2"/>
  <c r="K702" i="2"/>
  <c r="BE702" i="2" s="1"/>
  <c r="K795" i="2"/>
  <c r="BE795" i="2"/>
  <c r="BK907" i="2"/>
  <c r="K1013" i="2"/>
  <c r="BE1013" i="2"/>
  <c r="BK1105" i="2"/>
  <c r="K1181" i="2"/>
  <c r="BE1181" i="2" s="1"/>
  <c r="K264" i="2"/>
  <c r="BE264" i="2"/>
  <c r="BK314" i="2"/>
  <c r="BK388" i="2"/>
  <c r="K430" i="2"/>
  <c r="BE430" i="2"/>
  <c r="BK464" i="2"/>
  <c r="BK494" i="2"/>
  <c r="K508" i="2"/>
  <c r="BE508" i="2"/>
  <c r="BK534" i="2"/>
  <c r="K568" i="2"/>
  <c r="BE568" i="2"/>
  <c r="BK580" i="2"/>
  <c r="BK612" i="2"/>
  <c r="K632" i="2"/>
  <c r="BE632" i="2" s="1"/>
  <c r="K648" i="2"/>
  <c r="BE648" i="2" s="1"/>
  <c r="K672" i="2"/>
  <c r="BE672" i="2"/>
  <c r="BK700" i="2"/>
  <c r="BK724" i="2"/>
  <c r="BK777" i="2"/>
  <c r="BK811" i="2"/>
  <c r="BK871" i="2"/>
  <c r="BK929" i="2"/>
  <c r="BK963" i="2"/>
  <c r="K1021" i="2"/>
  <c r="BE1021" i="2"/>
  <c r="BK1088" i="2"/>
  <c r="BK132" i="3"/>
  <c r="K143" i="3"/>
  <c r="BE143" i="3"/>
  <c r="K147" i="3"/>
  <c r="BE147" i="3" s="1"/>
  <c r="K175" i="3"/>
  <c r="BE175" i="3"/>
  <c r="K128" i="3"/>
  <c r="BE128" i="3" s="1"/>
  <c r="BK157" i="3"/>
  <c r="K181" i="3"/>
  <c r="BE181" i="3" s="1"/>
  <c r="BK141" i="3"/>
  <c r="BK161" i="3"/>
  <c r="F36" i="3"/>
  <c r="BC96" i="1"/>
  <c r="K173" i="3"/>
  <c r="BE173" i="3" s="1"/>
  <c r="K151" i="3"/>
  <c r="BE151" i="3" s="1"/>
  <c r="BK163" i="3"/>
  <c r="K165" i="3"/>
  <c r="BE165" i="3"/>
  <c r="F37" i="3"/>
  <c r="BD96" i="1" s="1"/>
  <c r="F38" i="3"/>
  <c r="BE96" i="1"/>
  <c r="K36" i="4"/>
  <c r="AY97" i="1" s="1"/>
  <c r="F38" i="4"/>
  <c r="BE97" i="1"/>
  <c r="BK121" i="4"/>
  <c r="BK120" i="4" s="1"/>
  <c r="K120" i="4" s="1"/>
  <c r="K97" i="4" s="1"/>
  <c r="K123" i="4"/>
  <c r="BE123" i="4" s="1"/>
  <c r="K125" i="4"/>
  <c r="BE125" i="4"/>
  <c r="R123" i="3" l="1"/>
  <c r="R122" i="3" s="1"/>
  <c r="J96" i="3" s="1"/>
  <c r="K31" i="3" s="1"/>
  <c r="AT96" i="1" s="1"/>
  <c r="T122" i="3"/>
  <c r="AW96" i="1"/>
  <c r="AW94" i="1" s="1"/>
  <c r="R127" i="4"/>
  <c r="J98" i="4" s="1"/>
  <c r="Q127" i="4"/>
  <c r="I98" i="4"/>
  <c r="J98" i="3"/>
  <c r="I102" i="3"/>
  <c r="Q123" i="3"/>
  <c r="Q122" i="3"/>
  <c r="I96" i="3"/>
  <c r="K30" i="3" s="1"/>
  <c r="AS96" i="1" s="1"/>
  <c r="BK119" i="4"/>
  <c r="K119" i="4"/>
  <c r="K96" i="4"/>
  <c r="J102" i="3"/>
  <c r="BK140" i="3"/>
  <c r="BK139" i="3"/>
  <c r="BK738" i="2"/>
  <c r="K738" i="2" s="1"/>
  <c r="K97" i="2" s="1"/>
  <c r="BK127" i="3"/>
  <c r="K127" i="3"/>
  <c r="K99" i="3" s="1"/>
  <c r="BK117" i="2"/>
  <c r="K117" i="2" s="1"/>
  <c r="K96" i="2" s="1"/>
  <c r="K35" i="3"/>
  <c r="AX96" i="1" s="1"/>
  <c r="AV96" i="1" s="1"/>
  <c r="F35" i="3"/>
  <c r="BB96" i="1"/>
  <c r="K35" i="4"/>
  <c r="AX97" i="1"/>
  <c r="AV97" i="1" s="1"/>
  <c r="F35" i="4"/>
  <c r="BB97" i="1"/>
  <c r="BD94" i="1"/>
  <c r="W31" i="1" s="1"/>
  <c r="BF94" i="1"/>
  <c r="W33" i="1"/>
  <c r="BC94" i="1"/>
  <c r="AY94" i="1" s="1"/>
  <c r="AK30" i="1" s="1"/>
  <c r="BE94" i="1"/>
  <c r="BA94" i="1"/>
  <c r="F35" i="2"/>
  <c r="BB95" i="1" s="1"/>
  <c r="K35" i="2"/>
  <c r="AX95" i="1" s="1"/>
  <c r="AV95" i="1" s="1"/>
  <c r="BK123" i="3" l="1"/>
  <c r="K123" i="3" s="1"/>
  <c r="K97" i="3" s="1"/>
  <c r="K140" i="3"/>
  <c r="K102" i="3"/>
  <c r="R120" i="4"/>
  <c r="R119" i="4"/>
  <c r="J96" i="4"/>
  <c r="K31" i="4"/>
  <c r="AT97" i="1" s="1"/>
  <c r="AT94" i="1" s="1"/>
  <c r="J97" i="3"/>
  <c r="K139" i="3"/>
  <c r="K101" i="3"/>
  <c r="I97" i="3"/>
  <c r="Q120" i="4"/>
  <c r="Q119" i="4"/>
  <c r="I96" i="4"/>
  <c r="K30" i="4" s="1"/>
  <c r="AS97" i="1" s="1"/>
  <c r="AS94" i="1" s="1"/>
  <c r="K32" i="4"/>
  <c r="AG97" i="1"/>
  <c r="K32" i="2"/>
  <c r="AG95" i="1"/>
  <c r="W32" i="1"/>
  <c r="W30" i="1"/>
  <c r="AZ94" i="1"/>
  <c r="BB94" i="1"/>
  <c r="AX94" i="1"/>
  <c r="AK29" i="1" s="1"/>
  <c r="K41" i="2" l="1"/>
  <c r="K41" i="4"/>
  <c r="BK122" i="3"/>
  <c r="K122" i="3"/>
  <c r="K96" i="3"/>
  <c r="J97" i="4"/>
  <c r="I97" i="4"/>
  <c r="AN97" i="1"/>
  <c r="AN95" i="1"/>
  <c r="W29" i="1"/>
  <c r="AV94" i="1"/>
  <c r="K32" i="3" l="1"/>
  <c r="AG96" i="1" s="1"/>
  <c r="AN96" i="1" s="1"/>
  <c r="K41" i="3" l="1"/>
  <c r="AG94" i="1"/>
  <c r="AK26" i="1" s="1"/>
  <c r="AN94" i="1" l="1"/>
  <c r="AK35" i="1"/>
</calcChain>
</file>

<file path=xl/sharedStrings.xml><?xml version="1.0" encoding="utf-8"?>
<sst xmlns="http://schemas.openxmlformats.org/spreadsheetml/2006/main" count="11720" uniqueCount="2607">
  <si>
    <t>Export Komplet</t>
  </si>
  <si>
    <t/>
  </si>
  <si>
    <t>2.0</t>
  </si>
  <si>
    <t>ZAMOK</t>
  </si>
  <si>
    <t>False</t>
  </si>
  <si>
    <t>True</t>
  </si>
  <si>
    <t>{58e54e78-a44f-4734-b810-34dae31ae6d9}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</si>
  <si>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</si>
  <si>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</si>
  <si>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</si>
  <si>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</si>
  <si>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</si>
  <si>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</si>
  <si>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</si>
  <si>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06_2021</t>
  </si>
  <si>
    <t>Stavba:</t>
  </si>
  <si>
    <t>Údržba, opravy a odstraňování závad u SSZT 2021-2025- Oprava IP technologií v obvodu OŘ Brno</t>
  </si>
  <si>
    <t>KSO:</t>
  </si>
  <si>
    <t>CC-CZ:</t>
  </si>
  <si>
    <t>Místo:</t>
  </si>
  <si>
    <t>Brno</t>
  </si>
  <si>
    <t>Datum:</t>
  </si>
  <si>
    <t>1. 6. 2021</t>
  </si>
  <si>
    <t>Zadavatel:</t>
  </si>
  <si>
    <t>IČ:</t>
  </si>
  <si>
    <t xml:space="preserve"> </t>
  </si>
  <si>
    <t>DIČ:</t>
  </si>
  <si>
    <t>Zhotovitel:</t>
  </si>
  <si>
    <t>Projektant:</t>
  </si>
  <si>
    <t>Zpracovatel:</t>
  </si>
  <si>
    <t>Ing. Mollinová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</si>
  <si>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</si>
  <si>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</si>
  <si>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</si>
  <si>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</si>
  <si>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</si>
  <si>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</si>
  <si>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</si>
  <si>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</si>
  <si>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</si>
  <si>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</si>
  <si>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</si>
  <si>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</si>
  <si>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</si>
  <si>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</si>
  <si>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</si>
  <si>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</si>
  <si>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</si>
  <si>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</si>
  <si>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</si>
  <si>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</si>
  <si>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</si>
  <si>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</si>
  <si>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</si>
  <si>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</si>
  <si>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</si>
  <si>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</si>
  <si>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</si>
  <si>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</si>
  <si>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</si>
  <si>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</si>
  <si>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</si>
  <si>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</si>
  <si>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</si>
  <si>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</si>
  <si>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</si>
  <si>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</si>
  <si>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</si>
  <si>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</si>
  <si>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</si>
  <si>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</si>
  <si>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</si>
  <si>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</si>
  <si>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</si>
  <si>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</si>
  <si>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</si>
  <si>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</si>
  <si>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</si>
  <si>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</si>
  <si>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</si>
  <si>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Opravy a servis </t>
  </si>
  <si>
    <t>PRO</t>
  </si>
  <si>
    <t>1</t>
  </si>
  <si>
    <t>{6c35ed98-c0f6-4ee2-bd5a-bfd1c25f06d2}</t>
  </si>
  <si>
    <t>2</t>
  </si>
  <si>
    <t>02</t>
  </si>
  <si>
    <t>stavební práce</t>
  </si>
  <si>
    <t>STA</t>
  </si>
  <si>
    <t>{cbafd0c1-3630-4b58-81ba-06e4dcf84ca4}</t>
  </si>
  <si>
    <t>03</t>
  </si>
  <si>
    <t xml:space="preserve">VRN+VON </t>
  </si>
  <si>
    <t>{63028699-4b37-45c1-a00b-b520f963f41e}</t>
  </si>
  <si>
    <t>KRYCÍ LIST SOUPISU PRACÍ</t>
  </si>
  <si>
    <t>Objekt:</t>
  </si>
  <si>
    <t xml:space="preserve">01 - Opravy a servis 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</si>
  <si>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</si>
  <si>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</si>
  <si>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</si>
  <si>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</si>
  <si>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</si>
  <si>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</si>
  <si>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</si>
  <si>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</si>
  <si>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</si>
  <si>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</si>
  <si>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</si>
  <si>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</si>
  <si>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</si>
  <si>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</si>
  <si>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</si>
  <si>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</si>
  <si>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</si>
  <si>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</si>
  <si>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</si>
  <si>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</si>
  <si>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</si>
  <si>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</si>
  <si>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</si>
  <si>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</si>
  <si>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</si>
  <si>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</si>
  <si>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</si>
  <si>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</si>
  <si>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7595141020</t>
  </si>
  <si>
    <t>VOIP telefony IP telefon s expansion modulem</t>
  </si>
  <si>
    <t>kus</t>
  </si>
  <si>
    <t>Sborník UOŽI 01 2021</t>
  </si>
  <si>
    <t>ROZPOCET</t>
  </si>
  <si>
    <t>-802717353</t>
  </si>
  <si>
    <t>PP</t>
  </si>
  <si>
    <t>7595140010</t>
  </si>
  <si>
    <t>VOIP telefony Telefon VoIP s přímou volbou, 3 konta SIP</t>
  </si>
  <si>
    <t>-2128931666</t>
  </si>
  <si>
    <t>3</t>
  </si>
  <si>
    <t>7595200030</t>
  </si>
  <si>
    <t>Telefonní ústředny Systémy Přenosové IP telefonie: callmanager do 300 portů licence za běžného uživatele</t>
  </si>
  <si>
    <t>-1457862678</t>
  </si>
  <si>
    <t>4</t>
  </si>
  <si>
    <t>7595200040</t>
  </si>
  <si>
    <t>Telefonní ústředny Systémy Přenosové IP telefonie: callmanager do 300 portů licence za pokročilého uživatele</t>
  </si>
  <si>
    <t>-2064711297</t>
  </si>
  <si>
    <t>5</t>
  </si>
  <si>
    <t>7595200520</t>
  </si>
  <si>
    <t>Telefonní ústředny Systémy Přenosové IP telefonie: callmanager do 300 portů SFP modul pro switch</t>
  </si>
  <si>
    <t>459026047</t>
  </si>
  <si>
    <t>6</t>
  </si>
  <si>
    <t>7595600380</t>
  </si>
  <si>
    <t>Přenosová a datová zařízení Datové -  switch L2 průmyslové provedení 4 porty 10 / 100, 2x SFP, DC</t>
  </si>
  <si>
    <t>-2134953945</t>
  </si>
  <si>
    <t>7</t>
  </si>
  <si>
    <t>7595600420</t>
  </si>
  <si>
    <t>Přenosová a datová zařízení Datové -  switch L2 24 portů 10 / 100, 2x SFP</t>
  </si>
  <si>
    <t>1181628468</t>
  </si>
  <si>
    <t>8</t>
  </si>
  <si>
    <t>7595600390</t>
  </si>
  <si>
    <t>Přenosová a datová zařízení Datové -  switch L2 průmyslové provedení 8 portů 10 / 100, 2x SFP, DC</t>
  </si>
  <si>
    <t>157804407</t>
  </si>
  <si>
    <t>9</t>
  </si>
  <si>
    <t>7595600490</t>
  </si>
  <si>
    <t>Přenosová a datová zařízení Datové - modem SHDSL</t>
  </si>
  <si>
    <t>2018298626</t>
  </si>
  <si>
    <t>10</t>
  </si>
  <si>
    <t>7595600510</t>
  </si>
  <si>
    <t>Přenosová a datová zařízení Datové - modem Optický konvertor tříslotové šasi AC</t>
  </si>
  <si>
    <t>-1104619934</t>
  </si>
  <si>
    <t>11</t>
  </si>
  <si>
    <t>7595600520</t>
  </si>
  <si>
    <t>Přenosová a datová zařízení Datové - modem Optický konvertor šestislotové šasi AC</t>
  </si>
  <si>
    <t>-15505925</t>
  </si>
  <si>
    <t>12</t>
  </si>
  <si>
    <t>7595600530</t>
  </si>
  <si>
    <t>Přenosová a datová zařízení Datové - modem Optický konvertor dvacetislotové šasi 2xAC</t>
  </si>
  <si>
    <t>865204496</t>
  </si>
  <si>
    <t>13</t>
  </si>
  <si>
    <t>7595600540</t>
  </si>
  <si>
    <t>Přenosová a datová zařízení Datové - modem Optický konvertor Ethernet, karta do šasi</t>
  </si>
  <si>
    <t>-310289560</t>
  </si>
  <si>
    <t>14</t>
  </si>
  <si>
    <t>7595600560</t>
  </si>
  <si>
    <t>Přenosová a datová zařízení Datové - modem Optický konvertor SNMP, karta do šasi</t>
  </si>
  <si>
    <t>-1996153667</t>
  </si>
  <si>
    <t>7595600570</t>
  </si>
  <si>
    <t>Přenosová a datová zařízení Datové - modem Optický konvertor Ethernet, samostatný</t>
  </si>
  <si>
    <t>735889919</t>
  </si>
  <si>
    <t>16</t>
  </si>
  <si>
    <t>7595600580</t>
  </si>
  <si>
    <t>Přenosová a datová zařízení Datové - modem Optický konvertor E1, samostatný</t>
  </si>
  <si>
    <t>2079514480</t>
  </si>
  <si>
    <t>17</t>
  </si>
  <si>
    <t>7595600590</t>
  </si>
  <si>
    <t>Přenosová a datová zařízení Datové - modem Převodník RS 232 / ethernet</t>
  </si>
  <si>
    <t>-1080070555</t>
  </si>
  <si>
    <t>18</t>
  </si>
  <si>
    <t>7595600600</t>
  </si>
  <si>
    <t>Přenosová a datová zařízení Datové - modem Převodník E1 / ethernet</t>
  </si>
  <si>
    <t>-1455820694</t>
  </si>
  <si>
    <t>19</t>
  </si>
  <si>
    <t>7593321521</t>
  </si>
  <si>
    <t>Prvky Translátor 600:600 (4kV)</t>
  </si>
  <si>
    <t>393085162</t>
  </si>
  <si>
    <t>P</t>
  </si>
  <si>
    <t>Poznámka k položce:_x000D_
Translátor linkový</t>
  </si>
  <si>
    <t>20</t>
  </si>
  <si>
    <t>7593321522</t>
  </si>
  <si>
    <t>Prvky Translátor 150:150 (4kV)</t>
  </si>
  <si>
    <t>-1128036118</t>
  </si>
  <si>
    <t>Poznámka k položce:_x000D_
Translátor datovýc150Ohm,2Mb/s</t>
  </si>
  <si>
    <t>7596330010</t>
  </si>
  <si>
    <t>Větve rozhlasového zařízení Vysokoimpedanční oddělovací transformátor 3600:1900, 4kV</t>
  </si>
  <si>
    <t>1403362998</t>
  </si>
  <si>
    <t>22</t>
  </si>
  <si>
    <t>7596001600</t>
  </si>
  <si>
    <t>Rádiová zařízení Sdružovač, zátěž apod. RV3 adaptér MB</t>
  </si>
  <si>
    <t>-1665896084</t>
  </si>
  <si>
    <t>23</t>
  </si>
  <si>
    <t>7596001610</t>
  </si>
  <si>
    <t>Rádiová zařízení Sdružovač, zátěž apod. Zdroj 48V DS-177-0, bez baterií *</t>
  </si>
  <si>
    <t>441390299</t>
  </si>
  <si>
    <t>24</t>
  </si>
  <si>
    <t>7596001640</t>
  </si>
  <si>
    <t>Rádiová zařízení Sdružovač, zátěž apod. měnič DC-DC 48V/24V</t>
  </si>
  <si>
    <t>-76842615</t>
  </si>
  <si>
    <t>25</t>
  </si>
  <si>
    <t>7596001675</t>
  </si>
  <si>
    <t>Rádiová zařízení Sdružovač, zátěž apod. ústředna VoIP PBX 390 (bez E1) *</t>
  </si>
  <si>
    <t>-921567936</t>
  </si>
  <si>
    <t>26</t>
  </si>
  <si>
    <t>7596001680</t>
  </si>
  <si>
    <t>Rádiová zařízení Sdružovač, zátěž apod. ústředna VoIP PBX 390, 1x E1 karta *</t>
  </si>
  <si>
    <t>-1953048960</t>
  </si>
  <si>
    <t>27</t>
  </si>
  <si>
    <t>7596001705</t>
  </si>
  <si>
    <t>Rádiová zařízení Sdružovač, zátěž apod. RV3 server nový</t>
  </si>
  <si>
    <t>1821978646</t>
  </si>
  <si>
    <t>28</t>
  </si>
  <si>
    <t>7596001720</t>
  </si>
  <si>
    <t>Rádiová zařízení Sdružovač, zátěž apod. TOP, TOP1 (SW pro MRTS, TRS, MB zapojovač, Tlf., rozhlas)</t>
  </si>
  <si>
    <t>-1971000286</t>
  </si>
  <si>
    <t>29</t>
  </si>
  <si>
    <t>7596001725</t>
  </si>
  <si>
    <t>Rádiová zařízení Sdružovač, zátěž apod. TOP, TOP1 (SW pro GSM-R, MRTS, TRS, MB zapojovač, Tlf., rozhlas)</t>
  </si>
  <si>
    <t>819746864</t>
  </si>
  <si>
    <t>30</t>
  </si>
  <si>
    <t>7596810020</t>
  </si>
  <si>
    <t>Telefonní zapojovače Malá sdělovací technika pro ČD Zapojovač telef.náhradní NTZ 2 (CV540539002)</t>
  </si>
  <si>
    <t>-451731033</t>
  </si>
  <si>
    <t>31</t>
  </si>
  <si>
    <t>7596001670</t>
  </si>
  <si>
    <t>Rádiová zařízení Sdružovač, zátěž apod. Rozhlasová ústředna RU6IP</t>
  </si>
  <si>
    <t>-1454134948</t>
  </si>
  <si>
    <t>32</t>
  </si>
  <si>
    <t>7596320010</t>
  </si>
  <si>
    <t>Ovládací skříně rozhlasových ústředen Mikrofon sestavený RU6/100-OM (CV579095048)</t>
  </si>
  <si>
    <t>536932921</t>
  </si>
  <si>
    <t>33</t>
  </si>
  <si>
    <t>7493100030</t>
  </si>
  <si>
    <t>Venkovní osvětlení Osvětlovací stožáry sklopné pro přídavnou montáž rozhlasového zařízení výšky do 6m, žárově zinkovaný, vč. výstroje</t>
  </si>
  <si>
    <t>-1791153869</t>
  </si>
  <si>
    <t>34</t>
  </si>
  <si>
    <t>7493100110</t>
  </si>
  <si>
    <t>Venkovní osvětlení Osvětlovací stožáry sklopné pro přídavnou montáž rozhlasového zařízení výšky 7 - 12m, metalizovaný, vč. výstroje</t>
  </si>
  <si>
    <t>546388966</t>
  </si>
  <si>
    <t>35</t>
  </si>
  <si>
    <t>7493100120</t>
  </si>
  <si>
    <t>Venkovní osvětlení Osvětlovací stožáry pevné Sklápěcí zařízení pružinové, určeno pro sklápění osvětlovacích stožárů od 5 m do 8 m</t>
  </si>
  <si>
    <t>1205896642</t>
  </si>
  <si>
    <t>36</t>
  </si>
  <si>
    <t>7596950940</t>
  </si>
  <si>
    <t>Ocelové stožáry Rámeček na zazdění IVCA G  (HM0321859996101)</t>
  </si>
  <si>
    <t>784436591</t>
  </si>
  <si>
    <t>37</t>
  </si>
  <si>
    <t>7596950820</t>
  </si>
  <si>
    <t>Ocelové stožáry Výložník jednoramenný  (HM0383889990205)</t>
  </si>
  <si>
    <t>-1492494692</t>
  </si>
  <si>
    <t>38</t>
  </si>
  <si>
    <t>7596950850</t>
  </si>
  <si>
    <t>Ocelové stožáry Výlož.dvouram.stožár 60/90 rozt.1m (HM0383889990265)</t>
  </si>
  <si>
    <t>1117477920</t>
  </si>
  <si>
    <t>39</t>
  </si>
  <si>
    <t>7596330020</t>
  </si>
  <si>
    <t>Větve rozhlasového zařízení Trubka ochr.rozhl.stožáru ocelová (HM0316800210000)</t>
  </si>
  <si>
    <t>-891502702</t>
  </si>
  <si>
    <t>40</t>
  </si>
  <si>
    <t>7596330030</t>
  </si>
  <si>
    <t>Větve rozhlasového zařízení Trubka ochranna plastová  (HM0316800210100)</t>
  </si>
  <si>
    <t>1768705088</t>
  </si>
  <si>
    <t>41</t>
  </si>
  <si>
    <t>7596330040</t>
  </si>
  <si>
    <t>Větve rozhlasového zařízení Nosič reproduktoru pozink.  (HM0316849990110)</t>
  </si>
  <si>
    <t>360662816</t>
  </si>
  <si>
    <t>42</t>
  </si>
  <si>
    <t>7596330050</t>
  </si>
  <si>
    <t>Větve rozhlasového zařízení Stožár pro 2 repro pozink. bez příslušens (HM0316849990131)</t>
  </si>
  <si>
    <t>661618651</t>
  </si>
  <si>
    <t>43</t>
  </si>
  <si>
    <t>7596330060</t>
  </si>
  <si>
    <t>Větve rozhlasového zařízení Skříň pro reprodukt.plast. lišty DIN APO 31 (HM0316849990133)</t>
  </si>
  <si>
    <t>-1572395041</t>
  </si>
  <si>
    <t>44</t>
  </si>
  <si>
    <t>7590130050</t>
  </si>
  <si>
    <t>Rozdělovače, rozváděče Skříň pro  kabel. závěry plast.skříň APO 71 (HM0354368650100)</t>
  </si>
  <si>
    <t>128</t>
  </si>
  <si>
    <t>-608367112</t>
  </si>
  <si>
    <t>45</t>
  </si>
  <si>
    <t>7596330070</t>
  </si>
  <si>
    <t>Větve rozhlasového zařízení Držák trubek ochran. plast  (HM0316849990135)</t>
  </si>
  <si>
    <t>-503421288</t>
  </si>
  <si>
    <t>46</t>
  </si>
  <si>
    <t>7596330080</t>
  </si>
  <si>
    <t>Větve rozhlasového zařízení Čepička pro uzemnění malá PE 17/21 (HM0321711070000)</t>
  </si>
  <si>
    <t>2137736387</t>
  </si>
  <si>
    <t>47</t>
  </si>
  <si>
    <t>7596330130</t>
  </si>
  <si>
    <t>Větve rozhlasového zařízení Standardní 100V reproduktory Podhledové 2pásmový koaxiální stropní 6,5"+1", 60W @ 16 Ohm / 6W @ 100V</t>
  </si>
  <si>
    <t>529242539</t>
  </si>
  <si>
    <t>48</t>
  </si>
  <si>
    <t>7596330290</t>
  </si>
  <si>
    <t>Větve rozhlasového zařízení Standardní 100V reproduktory 2-pásmové výkonné tlakové reproduktory 32W @ 100V, woofer 6.5", tweeter 1"</t>
  </si>
  <si>
    <t>-1155574387</t>
  </si>
  <si>
    <t>49</t>
  </si>
  <si>
    <t>7596510010</t>
  </si>
  <si>
    <t>Řídící systém Server hlavní</t>
  </si>
  <si>
    <t>310432491</t>
  </si>
  <si>
    <t>50</t>
  </si>
  <si>
    <t>7596520020</t>
  </si>
  <si>
    <t>Informační tabule Elektronický zobrazovací panel oboustranný s hlas.výstupem</t>
  </si>
  <si>
    <t>1740794457</t>
  </si>
  <si>
    <t>51</t>
  </si>
  <si>
    <t>7596520030</t>
  </si>
  <si>
    <t>Informační tabule Elektronický zobrazovací panel oboustranný, dvojitý s hlas.výstupem</t>
  </si>
  <si>
    <t>-1363818611</t>
  </si>
  <si>
    <t>52</t>
  </si>
  <si>
    <t>7596520050</t>
  </si>
  <si>
    <t>Informační tabule Elektronický zobrazovací panel reklamní</t>
  </si>
  <si>
    <t>-1115406795</t>
  </si>
  <si>
    <t>53</t>
  </si>
  <si>
    <t>7596520060</t>
  </si>
  <si>
    <t>Informační tabule Elektronický zobrazovací panel aktivní inf.reproduktor</t>
  </si>
  <si>
    <t>1218499691</t>
  </si>
  <si>
    <t>54</t>
  </si>
  <si>
    <t>7596520070</t>
  </si>
  <si>
    <t>Informační tabule Elektronický zobrazovací panel jednostranný s hl. výstupem</t>
  </si>
  <si>
    <t>1442745728</t>
  </si>
  <si>
    <t>55</t>
  </si>
  <si>
    <t>7596550010</t>
  </si>
  <si>
    <t>Majáčky a akustické úpravy pro nevidomé Orientační hlasový majáček pro nevidomé a slabozraké  - 2 hlasové fráze, audio záznam MP3 na kartě SD/MMC přeprogramovatelný, digitální, exteriérový</t>
  </si>
  <si>
    <t>-730460797</t>
  </si>
  <si>
    <t>56</t>
  </si>
  <si>
    <t>7596550020</t>
  </si>
  <si>
    <t>Majáčky a akustické úpravy pro nevidomé Dálkový ovladač majáčků pro nevidomé a slabozraké, bezdrátový, dosah 100 m,  6 programovatelných tlačítek, dvoufrekvenční ( f=86,790 MHz pro ČR)</t>
  </si>
  <si>
    <t>2121103869</t>
  </si>
  <si>
    <t>57</t>
  </si>
  <si>
    <t>7596550030</t>
  </si>
  <si>
    <t>Majáčky a akustické úpravy pro nevidomé Blok příjímače pro dálkovou aktivaci signalizace pro nevidomé</t>
  </si>
  <si>
    <t>-1206844416</t>
  </si>
  <si>
    <t>58</t>
  </si>
  <si>
    <t>7596610005</t>
  </si>
  <si>
    <t>Hodinová zařízení Hlavní hodiny hlavní mikroprocesorové hodiny se střadačem, možno připojit přijímač DCF, krytí IP 65</t>
  </si>
  <si>
    <t>1143629079</t>
  </si>
  <si>
    <t>59</t>
  </si>
  <si>
    <t>7596610160</t>
  </si>
  <si>
    <t>Hodinová zařízení Hlavní hodiny Přijímací modul pro bezdrátovou komunikaci, výstup DCF 77</t>
  </si>
  <si>
    <t>-436070048</t>
  </si>
  <si>
    <t>60</t>
  </si>
  <si>
    <t>7596610305</t>
  </si>
  <si>
    <t>Hodinová zařízení Hlavní hodiny hlavní mikroprocesorové hodiny s vestavěným akumulátorem, dvoulinkové, možno připojit přijímač DCF</t>
  </si>
  <si>
    <t>-1456152976</t>
  </si>
  <si>
    <t>61</t>
  </si>
  <si>
    <t>7596620010</t>
  </si>
  <si>
    <t>Hodinová zařízení Hlavní hodiny linkový rozvaděč bez síťového zdroje</t>
  </si>
  <si>
    <t>1574958889</t>
  </si>
  <si>
    <t>62</t>
  </si>
  <si>
    <t>7596620020</t>
  </si>
  <si>
    <t>Hodinová zařízení Hlavní hodiny linkový rozvaděč včetně síťového zdroje</t>
  </si>
  <si>
    <t>-577074241</t>
  </si>
  <si>
    <t>63</t>
  </si>
  <si>
    <t>7596620030</t>
  </si>
  <si>
    <t>Hodinová zařízení Interiérové hodiny ručičkové podružné, jednostranné 30+</t>
  </si>
  <si>
    <t>-1415220195</t>
  </si>
  <si>
    <t>64</t>
  </si>
  <si>
    <t>7596620035</t>
  </si>
  <si>
    <t>Hodinová zařízení Interiérové hodiny ručičkové podružné, dvoustranné 30+D</t>
  </si>
  <si>
    <t>-154313248</t>
  </si>
  <si>
    <t>65</t>
  </si>
  <si>
    <t>7596620040</t>
  </si>
  <si>
    <t>Hodinová zařízení Interiérové hodiny ručičkové podružné, jednostranné 40+</t>
  </si>
  <si>
    <t>1357071180</t>
  </si>
  <si>
    <t>66</t>
  </si>
  <si>
    <t>7596620045</t>
  </si>
  <si>
    <t>Hodinová zařízení Interiérové hodiny ručičkové podružné, dvoustranné 40+D</t>
  </si>
  <si>
    <t>-2109887094</t>
  </si>
  <si>
    <t>67</t>
  </si>
  <si>
    <t>7596620100</t>
  </si>
  <si>
    <t>Hodinová zařízení Doplňky k hlavním hodinám Přijímač radiosignálu DCF 77,5 kHz, pro běžné použití</t>
  </si>
  <si>
    <t>1474768173</t>
  </si>
  <si>
    <t>68</t>
  </si>
  <si>
    <t>7596620105</t>
  </si>
  <si>
    <t>Hodinová zařízení Doplňky k hlavním hodinám Přijímač satelitního signálu včetně antény, výstup signál DCF 77</t>
  </si>
  <si>
    <t>1929078765</t>
  </si>
  <si>
    <t>69</t>
  </si>
  <si>
    <t>7596620150</t>
  </si>
  <si>
    <t>Hodinová zařízení Doplňky k hlavním hodinám Montážní konzola s Pb aku 24 V / 2,3 Ah ETC</t>
  </si>
  <si>
    <t>957567371</t>
  </si>
  <si>
    <t>70</t>
  </si>
  <si>
    <t>7596620155</t>
  </si>
  <si>
    <t>Hodinová zařízení Doplňky k hlavním hodinám Záložní baterie 24 V / 0,8 Ah</t>
  </si>
  <si>
    <t>-604828683</t>
  </si>
  <si>
    <t>71</t>
  </si>
  <si>
    <t>7596620160</t>
  </si>
  <si>
    <t>Hodinová zařízení Doplňky k hlavním hodinám Záložní baterie 12 V / 0,8 Ah</t>
  </si>
  <si>
    <t>1498854613</t>
  </si>
  <si>
    <t>72</t>
  </si>
  <si>
    <t>7596620225</t>
  </si>
  <si>
    <t>Hodinová zařízení Doplňky k hlavním hodinám Deska elektroniky ZCLMX</t>
  </si>
  <si>
    <t>-1676373022</t>
  </si>
  <si>
    <t>73</t>
  </si>
  <si>
    <t>7596620235</t>
  </si>
  <si>
    <t>Hodinová zařízení Doplňky k hlavním hodinám Teplotní čidlo</t>
  </si>
  <si>
    <t>57360087</t>
  </si>
  <si>
    <t>74</t>
  </si>
  <si>
    <t>7596630050</t>
  </si>
  <si>
    <t>Hodinová zařízení Interiérové hodiny digitální univerzální digitální jednostranné hodiny z vysoce svítivých LED, (čas, datum), výška číslic 100 mm barva červená</t>
  </si>
  <si>
    <t>1919785752</t>
  </si>
  <si>
    <t>75</t>
  </si>
  <si>
    <t>7596630051</t>
  </si>
  <si>
    <t>Hodinová zařízení Interiérové hodiny digitální univerzální digitální jednostranné hodiny z vysoce svítivých LED, (čas, datum), výška číslic 100 mm barva žlutá</t>
  </si>
  <si>
    <t>1450900825</t>
  </si>
  <si>
    <t>76</t>
  </si>
  <si>
    <t>7596630052</t>
  </si>
  <si>
    <t>Hodinová zařízení Interiérové hodiny digitální univerzální digitální jednostranné hodiny z vysoce svítivých LED, (čas, datum), výška číslic 100 mm barva modrá/zelená/bílá</t>
  </si>
  <si>
    <t>-487643595</t>
  </si>
  <si>
    <t>77</t>
  </si>
  <si>
    <t>7596630057</t>
  </si>
  <si>
    <t>Hodinová zařízení Interiérové hodiny digitální univerzální digitální jednostranné hodiny se sekundou z vysoce svítivých LED (čas, datum), výška číslic 100 mm barva žlutá</t>
  </si>
  <si>
    <t>884521817</t>
  </si>
  <si>
    <t>78</t>
  </si>
  <si>
    <t>7596630058</t>
  </si>
  <si>
    <t>Hodinová zařízení Interiérové hodiny digitální univerzální digitální jednostranné hodiny se sekundou z vysoce svítivých LED (čas, datum), výška číslic 100 mm barva modrá/zelená/bílá</t>
  </si>
  <si>
    <t>1819938331</t>
  </si>
  <si>
    <t>79</t>
  </si>
  <si>
    <t>7596630102</t>
  </si>
  <si>
    <t>Hodinová zařízení Exteriérové hodiny ručičkové čtvercové venkovní jednostranné, závěs na stěnu, průměr 50  cm</t>
  </si>
  <si>
    <t>1731886414</t>
  </si>
  <si>
    <t>80</t>
  </si>
  <si>
    <t>7596630103</t>
  </si>
  <si>
    <t>Hodinová zařízení Exteriérové hodiny ručičkové čtvercové venkovní jednostranné, závěs na stěnu, průměr 60  cm</t>
  </si>
  <si>
    <t>-1566873870</t>
  </si>
  <si>
    <t>81</t>
  </si>
  <si>
    <t>7596630104</t>
  </si>
  <si>
    <t>Hodinová zařízení Exteriérové hodiny ručičkové čtvercové venkovní jednostranné, závěs na stěnu, průměr 80  cm</t>
  </si>
  <si>
    <t>-206173073</t>
  </si>
  <si>
    <t>82</t>
  </si>
  <si>
    <t>7596630105</t>
  </si>
  <si>
    <t>Hodinová zařízení Exteriérové hodiny ručičkové čtvercové venkovní jednostranné, závěs na stěnu, průměr 100  cm</t>
  </si>
  <si>
    <t>1480964873</t>
  </si>
  <si>
    <t>83</t>
  </si>
  <si>
    <t>7596630173</t>
  </si>
  <si>
    <t>Hodinová zařízení Exteriérové hodiny ručičkové kruhové venkovní dvoustranné, závěs sloup-středový, průměr 60  cm</t>
  </si>
  <si>
    <t>1938096649</t>
  </si>
  <si>
    <t>84</t>
  </si>
  <si>
    <t>7596640100</t>
  </si>
  <si>
    <t>Hodinová zařízení LCD displeje: 4099 M popř. 1240</t>
  </si>
  <si>
    <t>-125825208</t>
  </si>
  <si>
    <t>85</t>
  </si>
  <si>
    <t>7596640105</t>
  </si>
  <si>
    <t>Hodinová zařízení LCD displeje: 6140</t>
  </si>
  <si>
    <t>1510496458</t>
  </si>
  <si>
    <t>86</t>
  </si>
  <si>
    <t>7596640110</t>
  </si>
  <si>
    <t>Hodinová zařízení LCD displeje: 7040</t>
  </si>
  <si>
    <t>-214664309</t>
  </si>
  <si>
    <t>87</t>
  </si>
  <si>
    <t>7596640115</t>
  </si>
  <si>
    <t>Hodinová zařízení LCD displeje: 7140</t>
  </si>
  <si>
    <t>1721804018</t>
  </si>
  <si>
    <t>88</t>
  </si>
  <si>
    <t>7596640120</t>
  </si>
  <si>
    <t>Hodinová zařízení LCD displeje: 7040 – 19 č – b</t>
  </si>
  <si>
    <t>1388275608</t>
  </si>
  <si>
    <t>89</t>
  </si>
  <si>
    <t>7596640125</t>
  </si>
  <si>
    <t>Hodinová zařízení LCD displeje: 8140</t>
  </si>
  <si>
    <t>-1055647034</t>
  </si>
  <si>
    <t>90</t>
  </si>
  <si>
    <t>7596640150</t>
  </si>
  <si>
    <t>Hodinová zařízení Podsvětlovací  LED panel : Deska osvětlení</t>
  </si>
  <si>
    <t>-548505368</t>
  </si>
  <si>
    <t>91</t>
  </si>
  <si>
    <t>7596640165</t>
  </si>
  <si>
    <t>Hodinová zařízení Zářivkové trubice 15W</t>
  </si>
  <si>
    <t>-1170057135</t>
  </si>
  <si>
    <t>92</t>
  </si>
  <si>
    <t>7596640170</t>
  </si>
  <si>
    <t>Hodinová zařízení Zářivkové trubice 18W</t>
  </si>
  <si>
    <t>1148023483</t>
  </si>
  <si>
    <t>93</t>
  </si>
  <si>
    <t>7596640175</t>
  </si>
  <si>
    <t>Hodinová zařízení Zářivkové trubice 36 W</t>
  </si>
  <si>
    <t>1428540321</t>
  </si>
  <si>
    <t>94</t>
  </si>
  <si>
    <t>7596640190</t>
  </si>
  <si>
    <t>Hodinová zařízení Převodníky RTC 3485</t>
  </si>
  <si>
    <t>-1976483297</t>
  </si>
  <si>
    <t>95</t>
  </si>
  <si>
    <t>7596640195</t>
  </si>
  <si>
    <t>Hodinová zařízení Převodníky RTC 3485E</t>
  </si>
  <si>
    <t>1282987179</t>
  </si>
  <si>
    <t>96</t>
  </si>
  <si>
    <t>7596640200</t>
  </si>
  <si>
    <t>Hodinová zařízení Převodníky RS 232/485</t>
  </si>
  <si>
    <t>1711967723</t>
  </si>
  <si>
    <t>97</t>
  </si>
  <si>
    <t>7596640300</t>
  </si>
  <si>
    <t>Hodinová zařízení Podružné strojky k hodinám PS 100</t>
  </si>
  <si>
    <t>-1504783931</t>
  </si>
  <si>
    <t>98</t>
  </si>
  <si>
    <t>7596640308</t>
  </si>
  <si>
    <t>Hodinová zařízení Podružné strojky k hodinám PS 1000</t>
  </si>
  <si>
    <t>-366038191</t>
  </si>
  <si>
    <t>99</t>
  </si>
  <si>
    <t>7596720002</t>
  </si>
  <si>
    <t>Díly televizních zařízení 3 Mpx venkovní válečková IP kamera s IR, antivandal</t>
  </si>
  <si>
    <t>1650893748</t>
  </si>
  <si>
    <t>100</t>
  </si>
  <si>
    <t>7596720003</t>
  </si>
  <si>
    <t>Díly televizních zařízení 3 Mpx vnitřní IP kamera s IR, antivandal</t>
  </si>
  <si>
    <t>1167943404</t>
  </si>
  <si>
    <t>101</t>
  </si>
  <si>
    <t>7596720004</t>
  </si>
  <si>
    <t>Díly televizních zařízení 3 Mpx vnitřní miniDome IP kamera s IR, antivandal</t>
  </si>
  <si>
    <t>70212867</t>
  </si>
  <si>
    <t>102</t>
  </si>
  <si>
    <t>7596720005</t>
  </si>
  <si>
    <t>Díly televizních zařízení 3 Mpx vnitřní box IP kamera s IR, antivandal</t>
  </si>
  <si>
    <t>-1548390033</t>
  </si>
  <si>
    <t>103</t>
  </si>
  <si>
    <t>7596720006</t>
  </si>
  <si>
    <t>Díly televizních zařízení 6 Mpx vnitřní box IP kamera s IR, antivandal</t>
  </si>
  <si>
    <t>-737505516</t>
  </si>
  <si>
    <t>104</t>
  </si>
  <si>
    <t>7596720007</t>
  </si>
  <si>
    <t>Díly televizních zařízení Objektiv 1/3" DC  pro megapixelové kamery; f = 2,8-8mm / F = 1.2-360, IR korekční</t>
  </si>
  <si>
    <t>-1925735467</t>
  </si>
  <si>
    <t>105</t>
  </si>
  <si>
    <t>7596720008</t>
  </si>
  <si>
    <t>Díly televizních zařízení Objektiv 1/3" DC pro megapixelové kamery; f = 3,8-16mm / F = 1.2-360, IR korekční</t>
  </si>
  <si>
    <t>1685887529</t>
  </si>
  <si>
    <t>106</t>
  </si>
  <si>
    <t>7596720009</t>
  </si>
  <si>
    <t>Díly televizních zařízení Venkovní ocelový rozvaděč pro komplexní řešení venkovních kamerových bodů, osazený</t>
  </si>
  <si>
    <t>-1280605794</t>
  </si>
  <si>
    <t>107</t>
  </si>
  <si>
    <t>7596720011</t>
  </si>
  <si>
    <t>Díly televizních zařízení IP sítová kamera s denním i nočním záznamem integrované infračervené LED a IR Filtr; 4IR Led; max. IR dosah 5m; rozlišení 640x480 px; ohnisková vzdalenost 3,15 mm; zorný úhel H:45,3,V: 34,5 , D:54,9 stupňů</t>
  </si>
  <si>
    <t>-1344610840</t>
  </si>
  <si>
    <t>108</t>
  </si>
  <si>
    <t>7596720012</t>
  </si>
  <si>
    <t>Díly televizních zařízení Montážní sada pro venkovní ocelový rozvaděč pro komplexní řešení venkovních kamerových bodů</t>
  </si>
  <si>
    <t>1691917574</t>
  </si>
  <si>
    <t>109</t>
  </si>
  <si>
    <t>7596720030</t>
  </si>
  <si>
    <t>Díly televizních zařízení Stožár antén.HTN 5 s kotv. pro ZA43 (HM0383889990274)</t>
  </si>
  <si>
    <t>881402868</t>
  </si>
  <si>
    <t>110</t>
  </si>
  <si>
    <t>7596720050</t>
  </si>
  <si>
    <t>Díly televizních zařízení Stožár anténní trubkový*89 5m/uk.zaslep. (HM0383889990313)</t>
  </si>
  <si>
    <t>1230188219</t>
  </si>
  <si>
    <t>111</t>
  </si>
  <si>
    <t>7596730100</t>
  </si>
  <si>
    <t>Kamerové systémy CCTV Kamera fixní Konzole k PTZ kamerám Samsung pro montáž na zeď</t>
  </si>
  <si>
    <t>1926879100</t>
  </si>
  <si>
    <t>112</t>
  </si>
  <si>
    <t>7596730102</t>
  </si>
  <si>
    <t>Kamerové systémy CCTV Kamera fixní Konzole k PTZ kamerám Samsung pro závěsnou montáž</t>
  </si>
  <si>
    <t>1340047950</t>
  </si>
  <si>
    <t>113</t>
  </si>
  <si>
    <t>7592600070</t>
  </si>
  <si>
    <t>Počítače, SW Počítač - PC klient pro klientské pracoviště kamerového systému</t>
  </si>
  <si>
    <t>810998335</t>
  </si>
  <si>
    <t>114</t>
  </si>
  <si>
    <t>7596731046</t>
  </si>
  <si>
    <t>Kamerové systémy CCTV Kamera fixní NVR XP Professional, sw pro IP kamery/enkodéry, zákl. licence</t>
  </si>
  <si>
    <t>1763454578</t>
  </si>
  <si>
    <t>115</t>
  </si>
  <si>
    <t>7596731054</t>
  </si>
  <si>
    <t>Kamerové systémy CCTV Kamera fixní NVR XP Enterprise, sw pro IP kamery/enkodéry, zákl. licence</t>
  </si>
  <si>
    <t>484246703</t>
  </si>
  <si>
    <t>116</t>
  </si>
  <si>
    <t>7596731114</t>
  </si>
  <si>
    <t>Kamerové systémy CCTV Kamera fixní NVR NUUO IP+, sw pro IP kamery/enkodéry, licence pro 8 zařízení</t>
  </si>
  <si>
    <t>1951465785</t>
  </si>
  <si>
    <t>117</t>
  </si>
  <si>
    <t>7596731118</t>
  </si>
  <si>
    <t>Kamerové systémy CCTV Kamera fixní NVR NUUO IP+, sw pro IP kamery/enkodéry, licence pro 16 zařízení</t>
  </si>
  <si>
    <t>-1766341868</t>
  </si>
  <si>
    <t>118</t>
  </si>
  <si>
    <t>7596731110</t>
  </si>
  <si>
    <t>Kamerové systémy CCTV Kamera fixní NVR NUUO IP+, sw pro IP kamery/enkodéry, licence pro 1 zařízení</t>
  </si>
  <si>
    <t>1648364793</t>
  </si>
  <si>
    <t>119</t>
  </si>
  <si>
    <t>7596731364</t>
  </si>
  <si>
    <t>Kamerové systémy CCTV Kamera fixní Zdroj pro kamery 230V/12Vdc, 1A</t>
  </si>
  <si>
    <t>305973033</t>
  </si>
  <si>
    <t>120</t>
  </si>
  <si>
    <t>7596731372</t>
  </si>
  <si>
    <t>Kamerové systémy CCTV Kamera fixní Zdroj do kamerového krytu PUNTO, 230V/24Vac, 400mA</t>
  </si>
  <si>
    <t>133554198</t>
  </si>
  <si>
    <t>121</t>
  </si>
  <si>
    <t>7597111201</t>
  </si>
  <si>
    <t xml:space="preserve"> Modul spínaného zdroje 13,8Vss / 10A</t>
  </si>
  <si>
    <t>-35646039</t>
  </si>
  <si>
    <t>EZS Modul spínaného zdroje 13,8Vss / 10A</t>
  </si>
  <si>
    <t>122</t>
  </si>
  <si>
    <t>7596731406</t>
  </si>
  <si>
    <t>Kamerové systémy CCTV Kamera fixní Pasivní oddělovač videosignálu, 1x1/ 1, Box</t>
  </si>
  <si>
    <t>-1072250555</t>
  </si>
  <si>
    <t>123</t>
  </si>
  <si>
    <t>7596731420</t>
  </si>
  <si>
    <t>Kamerové systémy CCTV Kamera fixní Přepěťová ochrana napájení 1x 12VDC/1A</t>
  </si>
  <si>
    <t>-1850404168</t>
  </si>
  <si>
    <t>124</t>
  </si>
  <si>
    <t>7596731436</t>
  </si>
  <si>
    <t>Kamerové systémy CCTV Kamera fixní Přepěťová ochrana 10/100M Ethernet + PoE A/B nebo Hi PoE (max.70W)</t>
  </si>
  <si>
    <t>397901480</t>
  </si>
  <si>
    <t>125</t>
  </si>
  <si>
    <t>7596731439</t>
  </si>
  <si>
    <t>Kamerové systémy CCTV Kamera fixní Přepěťová ochrana pro ethernet 1GB s PoE</t>
  </si>
  <si>
    <t>1456485425</t>
  </si>
  <si>
    <t>126</t>
  </si>
  <si>
    <t>7596731554</t>
  </si>
  <si>
    <t>Kamerové systémy CCTV Kamera fixní Přepěťová ochrana 2x video/RS485</t>
  </si>
  <si>
    <t>14793911</t>
  </si>
  <si>
    <t>127</t>
  </si>
  <si>
    <t>7592600190</t>
  </si>
  <si>
    <t>Počítače, SW Technologické PC</t>
  </si>
  <si>
    <t>1868714331</t>
  </si>
  <si>
    <t>7597200020</t>
  </si>
  <si>
    <t>Monitor 24" LCD, IPS-LED/ 1920x1200/ 6ms/ K 1000:1/ 3-300cd/m2/ DVI-D8-bit DP/ 2xUSB</t>
  </si>
  <si>
    <t>882856521</t>
  </si>
  <si>
    <t>129</t>
  </si>
  <si>
    <t>7597200040</t>
  </si>
  <si>
    <t>Monitor 19" LCD, včetně repro</t>
  </si>
  <si>
    <t>-1401746423</t>
  </si>
  <si>
    <t>130</t>
  </si>
  <si>
    <t>7597200100</t>
  </si>
  <si>
    <t>Monitor 22" LCD LED, HD 1920x1080, 16:9, 2 xBNC, 1 xHDMI, PIP, 12V, včetně držáku</t>
  </si>
  <si>
    <t>419126196</t>
  </si>
  <si>
    <t>131</t>
  </si>
  <si>
    <t>7597200120</t>
  </si>
  <si>
    <t>Monitor 27" LCD LED , HD 1920x1080, 16:9, 2 xBNC, 1 xHDMI, PIP, 230V, včetně držáku</t>
  </si>
  <si>
    <t>201810101</t>
  </si>
  <si>
    <t>132</t>
  </si>
  <si>
    <t>7597200140</t>
  </si>
  <si>
    <t>Monitor 42" LCD, provoz 24/7; 700cd/m2; vč. držáku</t>
  </si>
  <si>
    <t>1022484910</t>
  </si>
  <si>
    <t>133</t>
  </si>
  <si>
    <t>7597200160</t>
  </si>
  <si>
    <t>MiniPC, ovládací modul pro LCD a LED monitory vč. OS Linux</t>
  </si>
  <si>
    <t>1076210885</t>
  </si>
  <si>
    <t>134</t>
  </si>
  <si>
    <t>7592600221</t>
  </si>
  <si>
    <t>Počítače, SW Kabel USB 2.0 A/B 1,8 m (HM0403299993333)</t>
  </si>
  <si>
    <t>1122339458</t>
  </si>
  <si>
    <t>135</t>
  </si>
  <si>
    <t>7596950030</t>
  </si>
  <si>
    <t>Ocelové stožáry Konzola do zdi do dl.0,8m třmen*89mm (HM0383889990112)</t>
  </si>
  <si>
    <t>-1800804369</t>
  </si>
  <si>
    <t>136</t>
  </si>
  <si>
    <t>7596950040</t>
  </si>
  <si>
    <t>Ocelové stožáry Konzola do zdi do L1m třmen*76mm (HM0383889990114)</t>
  </si>
  <si>
    <t>-1361432406</t>
  </si>
  <si>
    <t>137</t>
  </si>
  <si>
    <t>7590130040</t>
  </si>
  <si>
    <t>Rozdělovače, rozváděče Podstava kabel.objektu  (HM0321850700004)</t>
  </si>
  <si>
    <t>-1960312795</t>
  </si>
  <si>
    <t>138</t>
  </si>
  <si>
    <t>7590130210</t>
  </si>
  <si>
    <t>Rozdělovače, rozváděče MIS 1a</t>
  </si>
  <si>
    <t>-1476442049</t>
  </si>
  <si>
    <t>139</t>
  </si>
  <si>
    <t>7590130215</t>
  </si>
  <si>
    <t>Rozdělovače, rozváděče MIS 1b</t>
  </si>
  <si>
    <t>1553847615</t>
  </si>
  <si>
    <t>140</t>
  </si>
  <si>
    <t>7590130240</t>
  </si>
  <si>
    <t>Rozdělovače, rozváděče SIS 1 sloupkový rozvaděč</t>
  </si>
  <si>
    <t>45990243</t>
  </si>
  <si>
    <t>141</t>
  </si>
  <si>
    <t>7590130242</t>
  </si>
  <si>
    <t>Rozdělovače, rozváděče SIS 2 sloupkový rozvaděč</t>
  </si>
  <si>
    <t>-1601211043</t>
  </si>
  <si>
    <t>142</t>
  </si>
  <si>
    <t>7590520619</t>
  </si>
  <si>
    <t>Venkovní vedení kabelová - metalické sítě Plněné 4x0,8 TCEPKPFLE 10 x 4 x 0,8</t>
  </si>
  <si>
    <t>m</t>
  </si>
  <si>
    <t>-1361155814</t>
  </si>
  <si>
    <t>143</t>
  </si>
  <si>
    <t>7590520929</t>
  </si>
  <si>
    <t>Venkovní vedení kabelová - metalické sítě Plněné, armované Al dráty, ochranný obal z PE 4x0,8 TCEPKPFLEZE 10 x 4 x 0,8</t>
  </si>
  <si>
    <t>-278493643</t>
  </si>
  <si>
    <t>144</t>
  </si>
  <si>
    <t>7590540090</t>
  </si>
  <si>
    <t>Slaboproudé rozvody, kabely pro přívod a vnitřní instalaci Instalační kabely SYKFY  5 x 3 x 0,5</t>
  </si>
  <si>
    <t>-248311198</t>
  </si>
  <si>
    <t>145</t>
  </si>
  <si>
    <t>7590540095</t>
  </si>
  <si>
    <t>Slaboproudé rozvody, kabely pro přívod a vnitřní instalaci Instalační kabely SYKFY  10 x 3 x 0,5</t>
  </si>
  <si>
    <t>668423505</t>
  </si>
  <si>
    <t>146</t>
  </si>
  <si>
    <t>7590540100</t>
  </si>
  <si>
    <t>Slaboproudé rozvody, kabely pro přívod a vnitřní instalaci Instalační kabely SYKFY  15 x 3 x 0,5</t>
  </si>
  <si>
    <t>-1558142708</t>
  </si>
  <si>
    <t>147</t>
  </si>
  <si>
    <t>7590540105</t>
  </si>
  <si>
    <t>Slaboproudé rozvody, kabely pro přívod a vnitřní instalaci Instalační kabely SYKFY  20 x 3 x 0,5</t>
  </si>
  <si>
    <t>-2122034759</t>
  </si>
  <si>
    <t>148</t>
  </si>
  <si>
    <t>7590540509</t>
  </si>
  <si>
    <t>Slaboproudé rozvody, kabely pro přívod a vnitřní instalaci UTP/FTP kategorie 5e 100Mhz  1 Gbps UTP Nestíněný, PVC vnitřní, drát</t>
  </si>
  <si>
    <t>-453651492</t>
  </si>
  <si>
    <t>149</t>
  </si>
  <si>
    <t>7590540514</t>
  </si>
  <si>
    <t>Slaboproudé rozvody, kabely pro přívod a vnitřní instalaci UTP/FTP kategorie 5e 100Mhz  1 Gbps UTP Nestíněný, PE venkovní, drát</t>
  </si>
  <si>
    <t>1618155653</t>
  </si>
  <si>
    <t>150</t>
  </si>
  <si>
    <t>7590540524</t>
  </si>
  <si>
    <t>Slaboproudé rozvody, kabely pro přívod a vnitřní instalaci UTP/FTP kategorie 5e 100Mhz  1 Gbps FTP Stíněný plášť, PVC vnitřní, drát</t>
  </si>
  <si>
    <t>1656396939</t>
  </si>
  <si>
    <t>151</t>
  </si>
  <si>
    <t>7590540529</t>
  </si>
  <si>
    <t>Slaboproudé rozvody, kabely pro přívod a vnitřní instalaci UTP/FTP kategorie 5e 100Mhz  1 Gbps FTP Stíněný plášť, PE venkovní, drát</t>
  </si>
  <si>
    <t>873319047</t>
  </si>
  <si>
    <t>152</t>
  </si>
  <si>
    <t>7590540574</t>
  </si>
  <si>
    <t>Slaboproudé rozvody, kabely pro přívod a vnitřní instalaci UTP/FTP kategorie 6,  250MHz  1 Gbps UTP Nestíněný, PVC vnitřní, drát,</t>
  </si>
  <si>
    <t>596130370</t>
  </si>
  <si>
    <t>153</t>
  </si>
  <si>
    <t>7590540569</t>
  </si>
  <si>
    <t>Slaboproudé rozvody, kabely pro přívod a vnitřní instalaci UTP/FTP kategorie 6,  250MHz  1 Gbps UTP Nestíněný, PE venkovní, drát</t>
  </si>
  <si>
    <t>-2092508516</t>
  </si>
  <si>
    <t>154</t>
  </si>
  <si>
    <t>7590540579</t>
  </si>
  <si>
    <t>Slaboproudé rozvody, kabely pro přívod a vnitřní instalaci UTP/FTP kategorie 6,  250MHz  1 Gbps FTP Stíněný, PE venkovní, drát</t>
  </si>
  <si>
    <t>-577478019</t>
  </si>
  <si>
    <t>155</t>
  </si>
  <si>
    <t>7590540584</t>
  </si>
  <si>
    <t>Slaboproudé rozvody, kabely pro přívod a vnitřní instalaci UTP/FTP kategorie 6,  250MHz  1 Gbps FTP Stíněný, PVC vnitřní</t>
  </si>
  <si>
    <t>-935840938</t>
  </si>
  <si>
    <t>156</t>
  </si>
  <si>
    <t>7590560004</t>
  </si>
  <si>
    <t>Optické kabely Optické kabely střední konstrukce pro záfuk, přifuk do HDPE chráničky 4 vl. 1x4 vl./trubička, HDPE plášť 8,1 mm (6 el.)</t>
  </si>
  <si>
    <t>1201666685</t>
  </si>
  <si>
    <t>157</t>
  </si>
  <si>
    <t>7590560014</t>
  </si>
  <si>
    <t>Optické kabely Optické kabely střední konstrukce pro záfuk, přifuk do HDPE chráničky 6 vl. 1x6 vl./trubička, HDPE plášť 8,1 mm (6 el.)</t>
  </si>
  <si>
    <t>619235774</t>
  </si>
  <si>
    <t>158</t>
  </si>
  <si>
    <t>7590560174</t>
  </si>
  <si>
    <t>Optické kabely Optické mikrokabely Pro záfuk do trubičky 5,5 mm 4 vl.  PA plášť 4,1 mm</t>
  </si>
  <si>
    <t>666382287</t>
  </si>
  <si>
    <t>159</t>
  </si>
  <si>
    <t>7590560179</t>
  </si>
  <si>
    <t>Optické kabely Optické mikrokabely Pro záfuk do trubičky 5,5 mm 6 vl.  PA plášť 4,1 mm</t>
  </si>
  <si>
    <t>1811182480</t>
  </si>
  <si>
    <t>160</t>
  </si>
  <si>
    <t>7590560519</t>
  </si>
  <si>
    <t>Optické kabely Spojky a příslušenství pro optické sítě Ostatní Rezerva optického kabelu do 500mm</t>
  </si>
  <si>
    <t>-851763411</t>
  </si>
  <si>
    <t>161</t>
  </si>
  <si>
    <t>7590560552</t>
  </si>
  <si>
    <t>Optické kabely Spojky a příslušenství pro optické sítě Ostatní HDC 3000 - 19“ nosič konstrukčních skupin pro 12x konektor nebo spoj. modul</t>
  </si>
  <si>
    <t>-1480764290</t>
  </si>
  <si>
    <t>162</t>
  </si>
  <si>
    <t>7590560554</t>
  </si>
  <si>
    <t>Optické kabely Spojky a příslušenství pro optické sítě Ostatní HDC 3000 - Horní kryt a zadní nosiče konstrukčních skupin 19"</t>
  </si>
  <si>
    <t>961208113</t>
  </si>
  <si>
    <t>163</t>
  </si>
  <si>
    <t>7590560569</t>
  </si>
  <si>
    <t>Optické kabely Spojky a příslušenství pro optické sítě Ostatní Optický patchcord do 5 m</t>
  </si>
  <si>
    <t>320877166</t>
  </si>
  <si>
    <t>164</t>
  </si>
  <si>
    <t>7590560579</t>
  </si>
  <si>
    <t>Optické kabely Spojky a příslušenství pro optické sítě Ostatní Optický pigtail do 2 m</t>
  </si>
  <si>
    <t>1151355088</t>
  </si>
  <si>
    <t>165</t>
  </si>
  <si>
    <t>7590560589</t>
  </si>
  <si>
    <t>Optické kabely Spojky a příslušenství pro optické sítě Ostatní Kazeta pro uložení svárů</t>
  </si>
  <si>
    <t>1792733866</t>
  </si>
  <si>
    <t>166</t>
  </si>
  <si>
    <t>7590560593</t>
  </si>
  <si>
    <t>Optické kabely Spojky a příslušenství pro optické sítě Ostatní HDC 3000 - 19“ zásobník na buffery</t>
  </si>
  <si>
    <t>-1317028062</t>
  </si>
  <si>
    <t>167</t>
  </si>
  <si>
    <t>7590560597</t>
  </si>
  <si>
    <t>Optické kabely Spojky a příslušenství pro optické sítě Ostatní HDC 3000 - 19“ vedení patchcordů</t>
  </si>
  <si>
    <t>1147608976</t>
  </si>
  <si>
    <t>168</t>
  </si>
  <si>
    <t>7590560601</t>
  </si>
  <si>
    <t>Optické kabely Spojky a příslušenství pro optické sítě Ostatní HDC 3000 - 19“ zásobník rezervních délek patchcordů</t>
  </si>
  <si>
    <t>2117885366</t>
  </si>
  <si>
    <t>169</t>
  </si>
  <si>
    <t>7590560611</t>
  </si>
  <si>
    <t>Optické kabely Spojky a příslušenství pro optické sítě Ostatní HDC 3000 - Konektorový modul E-2000, včetně 12x adaptérů a pigtailů, plně osazen</t>
  </si>
  <si>
    <t>-1401078011</t>
  </si>
  <si>
    <t>170</t>
  </si>
  <si>
    <t>7590560621</t>
  </si>
  <si>
    <t>Optické kabely Spojky a příslušenství pro optické sítě Ostatní HDC 3000 - Spojovací-provařovací modul</t>
  </si>
  <si>
    <t>-2051551117</t>
  </si>
  <si>
    <t>171</t>
  </si>
  <si>
    <t>7590560631</t>
  </si>
  <si>
    <t>Optické kabely Spojky a příslušenství pro optické sítě Ostatní trubička v provedení bufferu 1m černá/10m bílá</t>
  </si>
  <si>
    <t>2082673369</t>
  </si>
  <si>
    <t>172</t>
  </si>
  <si>
    <t>7590560641</t>
  </si>
  <si>
    <t>Optické kabely Spojky a příslušenství pro optické sítě Ostatní Spojovací kazety s víčkem</t>
  </si>
  <si>
    <t>-1968702624</t>
  </si>
  <si>
    <t>173</t>
  </si>
  <si>
    <t>7590560671</t>
  </si>
  <si>
    <t>Optické kabely Spojky a příslušenství pro optické sítě Optické Pigtaily SM 9/125 E 2000 H+S</t>
  </si>
  <si>
    <t>-1058989984</t>
  </si>
  <si>
    <t>174</t>
  </si>
  <si>
    <t>7590560818</t>
  </si>
  <si>
    <t>Optické kabely Spojky a příslušenství pro optické sítě Optické Patchcordy SM 9/125 E2000/APC-E2000/APC H+S, 9/125/900/1800, délka 1 m</t>
  </si>
  <si>
    <t>-2127892906</t>
  </si>
  <si>
    <t>175</t>
  </si>
  <si>
    <t>7590560853</t>
  </si>
  <si>
    <t>Optické kabely Spojky a příslušenství pro optické sítě Optické Patchcordy SM 9/125 E2000/APC-E2000/APC, 9/125/900/1800, délka 1 m, DUPLEX</t>
  </si>
  <si>
    <t>21190787</t>
  </si>
  <si>
    <t>176</t>
  </si>
  <si>
    <t>7590550004</t>
  </si>
  <si>
    <t>Forma kabelová, drátová a doplňky vnitřní instalace Montážní rám pro LSA lišty hloubky 12,1 pozice</t>
  </si>
  <si>
    <t>1680324509</t>
  </si>
  <si>
    <t>177</t>
  </si>
  <si>
    <t>7590550009</t>
  </si>
  <si>
    <t>Forma kabelová, drátová a doplňky vnitřní instalace Montážní rám pro LSA lišty hloubky 12,2 pozice</t>
  </si>
  <si>
    <t>-1114122657</t>
  </si>
  <si>
    <t>178</t>
  </si>
  <si>
    <t>7590550014</t>
  </si>
  <si>
    <t>Forma kabelová, drátová a doplňky vnitřní instalace Montážní rám pro LSA lišty hloubky 12,3 pozice</t>
  </si>
  <si>
    <t>1105754537</t>
  </si>
  <si>
    <t>179</t>
  </si>
  <si>
    <t>7590550039</t>
  </si>
  <si>
    <t>Forma kabelová, drátová a doplňky vnitřní instalace Montážní rám pro LSA lišty hloubky 22,5 pozic</t>
  </si>
  <si>
    <t>1538484915</t>
  </si>
  <si>
    <t>180</t>
  </si>
  <si>
    <t>7590550064</t>
  </si>
  <si>
    <t>Forma kabelová, drátová a doplňky vnitřní instalace Montážní rám pro LSA lišty hloubky 22,10 pozic</t>
  </si>
  <si>
    <t>-1573630533</t>
  </si>
  <si>
    <t>181</t>
  </si>
  <si>
    <t>7590550194</t>
  </si>
  <si>
    <t>Forma kabelová, drátová a doplňky vnitřní instalace LSA lišty LSA-PLUS lišta rozpojovací 2/10</t>
  </si>
  <si>
    <t>630190057</t>
  </si>
  <si>
    <t>182</t>
  </si>
  <si>
    <t>7590550199</t>
  </si>
  <si>
    <t>Forma kabelová, drátová a doplňky vnitřní instalace LSA lišty Zemnící lišta pro moduly 2/10</t>
  </si>
  <si>
    <t>-1381462826</t>
  </si>
  <si>
    <t>183</t>
  </si>
  <si>
    <t>7590550204</t>
  </si>
  <si>
    <t>Forma kabelová, drátová a doplňky vnitřní instalace LSA lišty Štítek sklopný pro LSA-PLUS 10 párů</t>
  </si>
  <si>
    <t>1298659904</t>
  </si>
  <si>
    <t>184</t>
  </si>
  <si>
    <t>7590550209</t>
  </si>
  <si>
    <t>Forma kabelová, drátová a doplňky vnitřní instalace LSA lišty Magazín přepěťové ochrany pro LSA-PLUS 2/10</t>
  </si>
  <si>
    <t>-1082086368</t>
  </si>
  <si>
    <t>185</t>
  </si>
  <si>
    <t>7590550214</t>
  </si>
  <si>
    <t>Forma kabelová, drátová a doplňky vnitřní instalace LSA lišty Přepěťové ochrany 8x6, MK, 230V 10kA/10A</t>
  </si>
  <si>
    <t>84372662</t>
  </si>
  <si>
    <t>186</t>
  </si>
  <si>
    <t>7590550219</t>
  </si>
  <si>
    <t>Forma kabelová, drátová a doplňky vnitřní instalace LSA lišty Přepěťové ochrany 8x6, MK, 230V 20kA/20A</t>
  </si>
  <si>
    <t>-1077612282</t>
  </si>
  <si>
    <t>187</t>
  </si>
  <si>
    <t>7593310001</t>
  </si>
  <si>
    <t>Konstrukční díly Napájecí panel 6x230V s přepěťovou ochranou</t>
  </si>
  <si>
    <t>-781743301</t>
  </si>
  <si>
    <t>188</t>
  </si>
  <si>
    <t>7593310570</t>
  </si>
  <si>
    <t>Konstrukční díly Police  (CV724825002M)</t>
  </si>
  <si>
    <t>1174472324</t>
  </si>
  <si>
    <t>189</t>
  </si>
  <si>
    <t>7593310580</t>
  </si>
  <si>
    <t>Konstrukční díly Police oboustranná hloubka 480mm (CV726459001)</t>
  </si>
  <si>
    <t>-844177566</t>
  </si>
  <si>
    <t>190</t>
  </si>
  <si>
    <t>7593310621</t>
  </si>
  <si>
    <t>Konstrukční díly RACK 19" 9U/500mm nástěnný, dvoudílný, prosklené dveře</t>
  </si>
  <si>
    <t>-2015800937</t>
  </si>
  <si>
    <t>191</t>
  </si>
  <si>
    <t>7593310625</t>
  </si>
  <si>
    <t>Konstrukční díly RACK 19" 27U 600x600 na kolečkách, kovový, prosklené dveře, ventilační jednotka horní, rozvodný panel 230V s přepěťovou ochranou a 5 zásuvkami</t>
  </si>
  <si>
    <t>-1352098074</t>
  </si>
  <si>
    <t>192</t>
  </si>
  <si>
    <t>7593310627</t>
  </si>
  <si>
    <t>Konstrukční díly RACK 19" 42U perforované dveře, odnímatelné boky</t>
  </si>
  <si>
    <t>-1446781949</t>
  </si>
  <si>
    <t>193</t>
  </si>
  <si>
    <t>7593311000</t>
  </si>
  <si>
    <t>Konstrukční díly Svorkovnice 10ti dílná  (CV721225033)</t>
  </si>
  <si>
    <t>1511610025</t>
  </si>
  <si>
    <t>194</t>
  </si>
  <si>
    <t>7593311040</t>
  </si>
  <si>
    <t>Konstrukční díly Svorkovnice WAGO 10-ti dílná (CV721225081)</t>
  </si>
  <si>
    <t>2095663841</t>
  </si>
  <si>
    <t>195</t>
  </si>
  <si>
    <t>7593311050</t>
  </si>
  <si>
    <t>Konstrukční díly Svorkovnice WAGO 12-ti dílná (CV721225082)</t>
  </si>
  <si>
    <t>965324269</t>
  </si>
  <si>
    <t>196</t>
  </si>
  <si>
    <t>7593311140</t>
  </si>
  <si>
    <t>Konstrukční díly Trubka ochranná  (CV725015004)</t>
  </si>
  <si>
    <t>-2143875534</t>
  </si>
  <si>
    <t>197</t>
  </si>
  <si>
    <t>7593311210</t>
  </si>
  <si>
    <t>Konstrukční díly Žlab elektroinstalační 40x40x480mm (CV720420003)</t>
  </si>
  <si>
    <t>1377730331</t>
  </si>
  <si>
    <t>198</t>
  </si>
  <si>
    <t>7593311220</t>
  </si>
  <si>
    <t>Konstrukční díly Žlab elektroinstalační 40x40x600mm (CV720420002)</t>
  </si>
  <si>
    <t>-1528258623</t>
  </si>
  <si>
    <t>199</t>
  </si>
  <si>
    <t>7593311230</t>
  </si>
  <si>
    <t>Konstrukční díly Žlab elektroinstalační 40x40x600 (CV720420004)</t>
  </si>
  <si>
    <t>-76224575</t>
  </si>
  <si>
    <t>200</t>
  </si>
  <si>
    <t>7593311240</t>
  </si>
  <si>
    <t>Konstrukční díly Žlab elektroinstalační 40x40x720mm (CV720420001)</t>
  </si>
  <si>
    <t>-947305595</t>
  </si>
  <si>
    <t>201</t>
  </si>
  <si>
    <t>7593311250</t>
  </si>
  <si>
    <t>Konstrukční díly Žlab  (CV724820010M)</t>
  </si>
  <si>
    <t>1384833621</t>
  </si>
  <si>
    <t>202</t>
  </si>
  <si>
    <t>7593320663</t>
  </si>
  <si>
    <t>Prvky Lišta nosná do skříně RACK</t>
  </si>
  <si>
    <t>1537577081</t>
  </si>
  <si>
    <t>203</t>
  </si>
  <si>
    <t>7593321458</t>
  </si>
  <si>
    <t>Prvky Svodič přepětí, jmenovité napětí 600V, s dálkovou signalizací poruchy</t>
  </si>
  <si>
    <t>1495791438</t>
  </si>
  <si>
    <t>204</t>
  </si>
  <si>
    <t>7593321520</t>
  </si>
  <si>
    <t>Prvky Ochrana přepěťová SLP-275 V/4 S, 40 kA (8/20) - čtyřpólový varistorový svodič přepětí, vyjímatelný modul, optická signalizace poruchy, možnost blokace modulu</t>
  </si>
  <si>
    <t>-1329349512</t>
  </si>
  <si>
    <t>205</t>
  </si>
  <si>
    <t>7593500840</t>
  </si>
  <si>
    <t>Trasy kabelového vedení Ohebná dvouplášťová korugovaná chránička 40/31smotek</t>
  </si>
  <si>
    <t>-435990913</t>
  </si>
  <si>
    <t>206</t>
  </si>
  <si>
    <t>7593500855</t>
  </si>
  <si>
    <t>Trasy kabelového vedení Ohebná dvouplášťová korugovaná chránička 40/31smotek - černá UV stabilní</t>
  </si>
  <si>
    <t>91682426</t>
  </si>
  <si>
    <t>207</t>
  </si>
  <si>
    <t>7593501030</t>
  </si>
  <si>
    <t>Trasy kabelového vedení Tuhá dvouplášťová korugovaná chránička KD 09125 průměr 125/108 mm</t>
  </si>
  <si>
    <t>872343608</t>
  </si>
  <si>
    <t>208</t>
  </si>
  <si>
    <t>7593501125</t>
  </si>
  <si>
    <t>Trasy kabelového vedení Chráničky optického kabelu HDPE 6040 průměr 40/33 mm</t>
  </si>
  <si>
    <t>-1343632462</t>
  </si>
  <si>
    <t>209</t>
  </si>
  <si>
    <t>7593501137</t>
  </si>
  <si>
    <t>Trasy kabelového vedení Chráničky optického kabelu HDPE Mikrotrubička HDPE 10/ 8 mm</t>
  </si>
  <si>
    <t>-901594844</t>
  </si>
  <si>
    <t>210</t>
  </si>
  <si>
    <t>59213001R</t>
  </si>
  <si>
    <t>žlab kabelový betonový 100x18,5/10x10cm</t>
  </si>
  <si>
    <t>545099299</t>
  </si>
  <si>
    <t>Poznámka k položce:_x000D_
betonový žlab bez poklopu provedení TK1</t>
  </si>
  <si>
    <t>211</t>
  </si>
  <si>
    <t>59213355R</t>
  </si>
  <si>
    <t>poklop kabelového žlabu betonový 500x310x55mm</t>
  </si>
  <si>
    <t>884015141</t>
  </si>
  <si>
    <t>Poznámka k položce:_x000D_
poklop k betonovému žlabu TK1</t>
  </si>
  <si>
    <t>212</t>
  </si>
  <si>
    <t>7491200020</t>
  </si>
  <si>
    <t>Elektroinstalační materiál Elektroinstalační lišty a kabelové žlaby Lišta LV 18x13 vkládací bílá 3m</t>
  </si>
  <si>
    <t>685034528</t>
  </si>
  <si>
    <t>213</t>
  </si>
  <si>
    <t>7491200050</t>
  </si>
  <si>
    <t>Elektroinstalační materiál Elektroinstalační lišty a kabelové žlaby Lišta LP 80x25 podlahová bílá 3m</t>
  </si>
  <si>
    <t>42723426</t>
  </si>
  <si>
    <t>214</t>
  </si>
  <si>
    <t>7491200120</t>
  </si>
  <si>
    <t>Elektroinstalační materiál Elektroinstalační lišty a kabelové žlaby Lišta LHD 20x20 vkládací bílá 3m</t>
  </si>
  <si>
    <t>1999492079</t>
  </si>
  <si>
    <t>215</t>
  </si>
  <si>
    <t>7491201220</t>
  </si>
  <si>
    <t>Elektroinstalační materiál Elektroinstalační krabice a rozvodky Bez zapojení Krabice KT 250x110 rozvodná</t>
  </si>
  <si>
    <t>-2065871755</t>
  </si>
  <si>
    <t>216</t>
  </si>
  <si>
    <t>7491201340</t>
  </si>
  <si>
    <t>Elektroinstalační materiál Elektroinstalační krabice a rozvodky Bez zapojení Krabice KBT-1 vysoká do betonu</t>
  </si>
  <si>
    <t>-1071172026</t>
  </si>
  <si>
    <t>217</t>
  </si>
  <si>
    <t>7491201430</t>
  </si>
  <si>
    <t>Elektroinstalační materiál Elektroinstalační krabice a rozvodky Bez zapojení Krabice KEZ do zateplení</t>
  </si>
  <si>
    <t>2146954172</t>
  </si>
  <si>
    <t>218</t>
  </si>
  <si>
    <t>7491201440</t>
  </si>
  <si>
    <t>Elektroinstalační materiál Elektroinstalační krabice a rozvodky Bez zapojení Krabice 8110 protipožární</t>
  </si>
  <si>
    <t>1471552673</t>
  </si>
  <si>
    <t>219</t>
  </si>
  <si>
    <t>7491201480</t>
  </si>
  <si>
    <t>Elektroinstalační materiál Elektroinstalační krabice a rozvodky Bez zapojení Krabice KU 68 LD/2 samoúchytná</t>
  </si>
  <si>
    <t>945362181</t>
  </si>
  <si>
    <t>220</t>
  </si>
  <si>
    <t>7491201540</t>
  </si>
  <si>
    <t>Elektroinstalační materiál Elektroinstalační krabice a rozvodky Bez zapojení Krabice lištová LK80X28/2T</t>
  </si>
  <si>
    <t>1509927694</t>
  </si>
  <si>
    <t>221</t>
  </si>
  <si>
    <t>7491201550</t>
  </si>
  <si>
    <t>Elektroinstalační materiál Elektroinstalační krabice a rozvodky Bez zapojení Krabicová rozvodka 6455-11, acidur, IP67 5P</t>
  </si>
  <si>
    <t>-450351790</t>
  </si>
  <si>
    <t>222</t>
  </si>
  <si>
    <t>7491204040</t>
  </si>
  <si>
    <t>Elektroinstalační materiál Zásuvky instalační Dvojzásuvka CLASSIC 5512-2249 B1</t>
  </si>
  <si>
    <t>473790125</t>
  </si>
  <si>
    <t>223</t>
  </si>
  <si>
    <t>7491204710</t>
  </si>
  <si>
    <t>Elektroinstalační materiál Zásuvky instalační Zásuvka dvojnásobná s ochranou proti přepětí</t>
  </si>
  <si>
    <t>-1045955457</t>
  </si>
  <si>
    <t>224</t>
  </si>
  <si>
    <t>7491205690</t>
  </si>
  <si>
    <t>Elektroinstalační materiál Zásuvky instalační Zásuvka 1 fázová 230V/16A montáž na DIN lištu</t>
  </si>
  <si>
    <t>-1172566093</t>
  </si>
  <si>
    <t>225</t>
  </si>
  <si>
    <t>7491207020</t>
  </si>
  <si>
    <t>Elektroinstalační materiál Kabelové stojiny a výložníky pozinkované 19" pevná police 2U 2 hl.250, montáž na 2 stojiny</t>
  </si>
  <si>
    <t>1001330866</t>
  </si>
  <si>
    <t>226</t>
  </si>
  <si>
    <t>7491207060</t>
  </si>
  <si>
    <t>Elektroinstalační materiál Kabelové stojiny a výložníky pozinkované Sada 2 19" stojin 21U</t>
  </si>
  <si>
    <t>-1084098110</t>
  </si>
  <si>
    <t>227</t>
  </si>
  <si>
    <t>7491209730</t>
  </si>
  <si>
    <t>Elektroinstalační materiál Kabelové žlaby drátěné, pozinkované MERKUR 150/50 M2 galv.zinek</t>
  </si>
  <si>
    <t>-463442429</t>
  </si>
  <si>
    <t>228</t>
  </si>
  <si>
    <t>7491510090</t>
  </si>
  <si>
    <t>Protipožární a kabelové ucpávky Protipožární ucpávky a tmely zpěvňující tmel CP 611A, tuba 310ml, do EI 90 min.</t>
  </si>
  <si>
    <t>866298305</t>
  </si>
  <si>
    <t>229</t>
  </si>
  <si>
    <t>7491510100</t>
  </si>
  <si>
    <t>Protipožární a kabelové ucpávky Kabelové ucpávky Vývodka M20 šedá, včetně těsnění</t>
  </si>
  <si>
    <t>-658797206</t>
  </si>
  <si>
    <t>230</t>
  </si>
  <si>
    <t>7492300140</t>
  </si>
  <si>
    <t>Závěsný systém vn Ostatní příslušenství Kabelová příchytka 40 C 29-40</t>
  </si>
  <si>
    <t>2130656661</t>
  </si>
  <si>
    <t>231</t>
  </si>
  <si>
    <t>31140145</t>
  </si>
  <si>
    <t>vrut ocelový FeZn zápustná hlava drážka hvězdicová plný závit 4x20mm</t>
  </si>
  <si>
    <t>100 kus</t>
  </si>
  <si>
    <t>1002796337</t>
  </si>
  <si>
    <t>232</t>
  </si>
  <si>
    <t>56281036</t>
  </si>
  <si>
    <t>hmoždinky univerzální 4x20</t>
  </si>
  <si>
    <t>-716276178</t>
  </si>
  <si>
    <t>233</t>
  </si>
  <si>
    <t>7492500840</t>
  </si>
  <si>
    <t>Kabely, vodiče, šňůry Cu - nn Vodič jednožílový Cu, plastová izolace H07V-K 10 zž (CYA)</t>
  </si>
  <si>
    <t>1258953732</t>
  </si>
  <si>
    <t>234</t>
  </si>
  <si>
    <t>7492501110</t>
  </si>
  <si>
    <t>Kabely, vodiče, šňůry Cu - nn Vodič jednožílový Cu, plastová izolace H07V-K 2,5 zž (CYA)</t>
  </si>
  <si>
    <t>-685848359</t>
  </si>
  <si>
    <t>235</t>
  </si>
  <si>
    <t>7492501740</t>
  </si>
  <si>
    <t>Kabely, vodiče, šňůry Cu - nn Kabel silový 2 a 3-žílový Cu, plastová izolace CYKY 3O1,5 (3Ax1,5)</t>
  </si>
  <si>
    <t>-1214349098</t>
  </si>
  <si>
    <t>236</t>
  </si>
  <si>
    <t>7492501750</t>
  </si>
  <si>
    <t>Kabely, vodiče, šňůry Cu - nn Kabel silový 2 a 3-žílový Cu, plastová izolace CYKY 3O2,5 (3Ax2,5)</t>
  </si>
  <si>
    <t>1502912416</t>
  </si>
  <si>
    <t>237</t>
  </si>
  <si>
    <t>7492800070</t>
  </si>
  <si>
    <t>Sdělovací kabely pro silnoproudé aplikace Metalické kabely - nehořlavé JYTY 2O1 (2Dx1)</t>
  </si>
  <si>
    <t>115917676</t>
  </si>
  <si>
    <t>238</t>
  </si>
  <si>
    <t>7492800100</t>
  </si>
  <si>
    <t>Sdělovací kabely pro silnoproudé aplikace Metalické kabely - nehořlavé JYTY 30J1 (30Cx1)</t>
  </si>
  <si>
    <t>-1731296820</t>
  </si>
  <si>
    <t>239</t>
  </si>
  <si>
    <t>7492800140</t>
  </si>
  <si>
    <t>Sdělovací kabely pro silnoproudé aplikace Metalické kabely - nehořlavé JYTY 7O1 (7Dx1)</t>
  </si>
  <si>
    <t>-1337456674</t>
  </si>
  <si>
    <t>240</t>
  </si>
  <si>
    <t>7494000100</t>
  </si>
  <si>
    <t>Rozvodnicové a rozváděčové skříně Distri Rozvodnicové skříně DistriTon Plastové Nástěnné (IP55) pro nástěnnou montáž, neprůhledné dveře, počet řad 1, krytí IP55, počet modulů v řadě 6, krytí IP55, PE+N, barva šedá, materiál: plast</t>
  </si>
  <si>
    <t>1418815960</t>
  </si>
  <si>
    <t>241</t>
  </si>
  <si>
    <t>7494000108</t>
  </si>
  <si>
    <t>Rozvodnicové a rozváděčové skříně Distri Rozvodnicové skříně DistriTon Plastové Nástěnné (IP55) pro nástěnnou montáž, neprůhledné dveře, počet řad 3, krytí IP55, počet modulů v řadě 19, krytí IP55, PE+N, barva šedá, materiál: plast</t>
  </si>
  <si>
    <t>-1954836794</t>
  </si>
  <si>
    <t>242</t>
  </si>
  <si>
    <t>7494002982</t>
  </si>
  <si>
    <t>Modulární přístroje Jističe do 63 A; 6 kA 1-pólové In 2 A, Ue AC 230 V / DC 72 V, charakteristika B, 1pól, Icn 6 kA</t>
  </si>
  <si>
    <t>-457428054</t>
  </si>
  <si>
    <t>243</t>
  </si>
  <si>
    <t>7494003546</t>
  </si>
  <si>
    <t>Modulární přístroje Jističe Jističe do 63 A AC/DC; 10 kA Jističe pro jištění stejnosměrných (DC) a střídavých (AC) obvodů, 1pólové In 1 A, Ue AC 230 V / DC 220 V, charakteristika C, 1pól, Icn 10 kA</t>
  </si>
  <si>
    <t>-1833353746</t>
  </si>
  <si>
    <t>244</t>
  </si>
  <si>
    <t>7494004168</t>
  </si>
  <si>
    <t>Modulární přístroje Přepěťové ochrany Přepěťové ochrany pro stejnosměrné aplikace typ 1+2, Iimp 5 kA, Uc 720 V d.c., výměnné moduly, se signalizací, varistor</t>
  </si>
  <si>
    <t>642015824</t>
  </si>
  <si>
    <t>245</t>
  </si>
  <si>
    <t>7494004178</t>
  </si>
  <si>
    <t>Modulární přístroje Přepěťové ochrany Přepěťové ochrany pro stejnosměrné aplikace typ 2, Imax 40 kA, Uc 800 V d.c., výměnné moduly, varistor</t>
  </si>
  <si>
    <t>-398597144</t>
  </si>
  <si>
    <t>246</t>
  </si>
  <si>
    <t>7496600490</t>
  </si>
  <si>
    <t>Vlastní spotřeba UPS 230/230V AC 750VA APC Smart</t>
  </si>
  <si>
    <t>1581814077</t>
  </si>
  <si>
    <t>247</t>
  </si>
  <si>
    <t>7496600530</t>
  </si>
  <si>
    <t>Vlastní spotřeba Akumulátory UPS 12V /7,2 Ah - gelový s životností min. 5 let</t>
  </si>
  <si>
    <t>1763645340</t>
  </si>
  <si>
    <t>248</t>
  </si>
  <si>
    <t>7496600540</t>
  </si>
  <si>
    <t>Vlastní spotřeba Akumulátory UPS 12V /12 Ah - gelový s životností min. 5 let</t>
  </si>
  <si>
    <t>-120895988</t>
  </si>
  <si>
    <t>249</t>
  </si>
  <si>
    <t>7496700360</t>
  </si>
  <si>
    <t>DŘT, SKŘ, Elektrodispečink, DDTS DŘT a SKŘ skříně pro automatizaci Ethernet sériová linka,ethernet optika, sériová linka optika, převodníky mezi sériovými linkami RS-232,422,485 GSM modem</t>
  </si>
  <si>
    <t>1874092188</t>
  </si>
  <si>
    <t>250</t>
  </si>
  <si>
    <t>7496701950</t>
  </si>
  <si>
    <t>DŘT, SKŘ, Elektrodispečink, DDTS Elektrodispečink Ostatní Optický patchcord duplexní ST-ST, multimode, ST-ST, 62,5/125um</t>
  </si>
  <si>
    <t>1188630052</t>
  </si>
  <si>
    <t>251</t>
  </si>
  <si>
    <t>7496702039</t>
  </si>
  <si>
    <t>DŘT, SKŘ, Elektrodispečink, DDTS Elektrodispečink Ostatní Držák zobrazovače na zeď, do 90", 75 kg</t>
  </si>
  <si>
    <t>178329697</t>
  </si>
  <si>
    <t>252</t>
  </si>
  <si>
    <t>7496702060</t>
  </si>
  <si>
    <t>DŘT, SKŘ, Elektrodispečink, DDTS Elektrodispečink Ostatní Zdroj UPS do  1KVA</t>
  </si>
  <si>
    <t>-424233594</t>
  </si>
  <si>
    <t>253</t>
  </si>
  <si>
    <t>7596470260</t>
  </si>
  <si>
    <t>ASHS Sigma XT 3+1, hasicí ústředna, povrchová montáž</t>
  </si>
  <si>
    <t>-591916025</t>
  </si>
  <si>
    <t>254</t>
  </si>
  <si>
    <t>7596470270</t>
  </si>
  <si>
    <t>ASHS Sigma XT 3+1, hasicí ústředna, zápustná montáž</t>
  </si>
  <si>
    <t>-1911734135</t>
  </si>
  <si>
    <t>255</t>
  </si>
  <si>
    <t>7596470280</t>
  </si>
  <si>
    <t>ASHS Deska výstupů ústředny Sigma XT v krabici</t>
  </si>
  <si>
    <t>-526539507</t>
  </si>
  <si>
    <t>256</t>
  </si>
  <si>
    <t>7596470290</t>
  </si>
  <si>
    <t>ASHS Deska výstupů ústředny Sigma XT v krabici se zdrojem 0.75A</t>
  </si>
  <si>
    <t>-1108111197</t>
  </si>
  <si>
    <t>257</t>
  </si>
  <si>
    <t>7596470320</t>
  </si>
  <si>
    <t>ASHS Sigma XT+ 4+1, hasicí ústředna (4 smyčky, 1 hasební úsek)</t>
  </si>
  <si>
    <t>1385562220</t>
  </si>
  <si>
    <t>258</t>
  </si>
  <si>
    <t>7596470330</t>
  </si>
  <si>
    <t>ASHS Sigma XT+ 8+1, hasicí ústředna (8 smyček, 1 hasební úsek)</t>
  </si>
  <si>
    <t>1391920162</t>
  </si>
  <si>
    <t>259</t>
  </si>
  <si>
    <t>7596470340</t>
  </si>
  <si>
    <t>ASHS Hasicí modul k rozšíření ústředny (PCB a čelní panel)</t>
  </si>
  <si>
    <t>-2136927779</t>
  </si>
  <si>
    <t>260</t>
  </si>
  <si>
    <t>7596470350</t>
  </si>
  <si>
    <t>ASHS Sigma Si, tlačítko nouzové přerušení, zelené tl.</t>
  </si>
  <si>
    <t>-72873555</t>
  </si>
  <si>
    <t>261</t>
  </si>
  <si>
    <t>7596470360</t>
  </si>
  <si>
    <t>ASHS Výstražný panel "HAŠENÍ NEVSTUPOVAT"</t>
  </si>
  <si>
    <t>-1763058973</t>
  </si>
  <si>
    <t>262</t>
  </si>
  <si>
    <t>7596470390</t>
  </si>
  <si>
    <t>ASHS 16 l tlaková nádoba</t>
  </si>
  <si>
    <t>-319911546</t>
  </si>
  <si>
    <t>263</t>
  </si>
  <si>
    <t>7596470400</t>
  </si>
  <si>
    <t>ASHS 28 l tlaková nádoba</t>
  </si>
  <si>
    <t>-1270079737</t>
  </si>
  <si>
    <t>264</t>
  </si>
  <si>
    <t>7596470410</t>
  </si>
  <si>
    <t>ASHS 51 l tlaková nádoba</t>
  </si>
  <si>
    <t>1642457868</t>
  </si>
  <si>
    <t>265</t>
  </si>
  <si>
    <t>7596470420</t>
  </si>
  <si>
    <t>ASHS 81 l tlaková nádoba</t>
  </si>
  <si>
    <t>791429498</t>
  </si>
  <si>
    <t>266</t>
  </si>
  <si>
    <t>7596470430</t>
  </si>
  <si>
    <t>ASHS 142 l tlaková nádoba</t>
  </si>
  <si>
    <t>576338950</t>
  </si>
  <si>
    <t>267</t>
  </si>
  <si>
    <t>7596470440</t>
  </si>
  <si>
    <t>ASHS Ventil tlakové nádoby 40</t>
  </si>
  <si>
    <t>239471378</t>
  </si>
  <si>
    <t>268</t>
  </si>
  <si>
    <t>7596470450</t>
  </si>
  <si>
    <t>ASHS Ventil tlakové nádoby 50</t>
  </si>
  <si>
    <t>-1853587578</t>
  </si>
  <si>
    <t>269</t>
  </si>
  <si>
    <t>7596470460</t>
  </si>
  <si>
    <t>ASHS Ventil tlakové nádoby 65</t>
  </si>
  <si>
    <t>701676730</t>
  </si>
  <si>
    <t>270</t>
  </si>
  <si>
    <t>7596470470</t>
  </si>
  <si>
    <t>ASHS Manometr</t>
  </si>
  <si>
    <t>-1486751528</t>
  </si>
  <si>
    <t>271</t>
  </si>
  <si>
    <t>7596470480</t>
  </si>
  <si>
    <t>ASHS 2 vst. 50mm sběrné potrubí, pozink</t>
  </si>
  <si>
    <t>1644998239</t>
  </si>
  <si>
    <t>272</t>
  </si>
  <si>
    <t>7596470500</t>
  </si>
  <si>
    <t>ASHS 3 vst. 80mm sběrné potrubí, pozink</t>
  </si>
  <si>
    <t>227768163</t>
  </si>
  <si>
    <t>273</t>
  </si>
  <si>
    <t>7596470520</t>
  </si>
  <si>
    <t>ASHS 3 vst. 100mm sběrné potrubí, pozink</t>
  </si>
  <si>
    <t>-1884704066</t>
  </si>
  <si>
    <t>274</t>
  </si>
  <si>
    <t>7596470530</t>
  </si>
  <si>
    <t>ASHS Elektrický spouštěč, 24V=/0,2 A (pro ventily GCV 40,50,65)</t>
  </si>
  <si>
    <t>-1379309876</t>
  </si>
  <si>
    <t>275</t>
  </si>
  <si>
    <t>7596470540</t>
  </si>
  <si>
    <t>ASHS Monitor tlaku v láhvi</t>
  </si>
  <si>
    <t>747035342</t>
  </si>
  <si>
    <t>276</t>
  </si>
  <si>
    <t>7596470550</t>
  </si>
  <si>
    <t>ASHS Tlakový spínač</t>
  </si>
  <si>
    <t>584269819</t>
  </si>
  <si>
    <t>277</t>
  </si>
  <si>
    <t>7596470590</t>
  </si>
  <si>
    <t>ASHS Výstražné značení - manuální spouštění FM-200 - samolepka</t>
  </si>
  <si>
    <t>1093953205</t>
  </si>
  <si>
    <t>278</t>
  </si>
  <si>
    <t>7596470610</t>
  </si>
  <si>
    <t>ASHS Výstražné značení - zákaz kouření - samolepka</t>
  </si>
  <si>
    <t>-19741391</t>
  </si>
  <si>
    <t>279</t>
  </si>
  <si>
    <t>7596470620</t>
  </si>
  <si>
    <t>ASHS Sada popisů na tlakovou nádobu CZ/EN</t>
  </si>
  <si>
    <t>376192976</t>
  </si>
  <si>
    <t>280</t>
  </si>
  <si>
    <t>7596470625</t>
  </si>
  <si>
    <t>ASHS GHZ hasivo NOVEC 1230</t>
  </si>
  <si>
    <t>kg</t>
  </si>
  <si>
    <t>-2103230336</t>
  </si>
  <si>
    <t>281</t>
  </si>
  <si>
    <t>7596470665</t>
  </si>
  <si>
    <t>ASHS tlač.hlásič START</t>
  </si>
  <si>
    <t>1390298856</t>
  </si>
  <si>
    <t>282</t>
  </si>
  <si>
    <t>7596470670</t>
  </si>
  <si>
    <t>ASHS tlač.hlásič STOP</t>
  </si>
  <si>
    <t>-546835926</t>
  </si>
  <si>
    <t>283</t>
  </si>
  <si>
    <t>7596470675</t>
  </si>
  <si>
    <t>ASHS optickokouřový napěťový ORBIS Multisensor</t>
  </si>
  <si>
    <t>759154259</t>
  </si>
  <si>
    <t>284</t>
  </si>
  <si>
    <t>7596470680</t>
  </si>
  <si>
    <t>ASHS patice ORBIS Multisensor</t>
  </si>
  <si>
    <t>-1995456802</t>
  </si>
  <si>
    <t>285</t>
  </si>
  <si>
    <t>7596470685</t>
  </si>
  <si>
    <t>ASHS optickoakustická signalizace SONOS červená</t>
  </si>
  <si>
    <t>-2063307002</t>
  </si>
  <si>
    <t>286</t>
  </si>
  <si>
    <t>7596470690</t>
  </si>
  <si>
    <t>ASHS optickoakustická signalizace SONOS oranžová</t>
  </si>
  <si>
    <t>583191425</t>
  </si>
  <si>
    <t>287</t>
  </si>
  <si>
    <t>7597111146</t>
  </si>
  <si>
    <t>EZS Zálohovaná plastová siréna venkovní 110dB/1m s majákem a akumulátorem</t>
  </si>
  <si>
    <t>-1550587947</t>
  </si>
  <si>
    <t>288</t>
  </si>
  <si>
    <t>7597111152</t>
  </si>
  <si>
    <t>EZS Nezálohovaná plastová vnitřní siréna 115dB/1m s červeným majákem</t>
  </si>
  <si>
    <t>28589692</t>
  </si>
  <si>
    <t>289</t>
  </si>
  <si>
    <t>7596470695</t>
  </si>
  <si>
    <t>ASHS laserová nasávací jednotka MIKRA 100</t>
  </si>
  <si>
    <t>207557344</t>
  </si>
  <si>
    <t>290</t>
  </si>
  <si>
    <t>7596440200</t>
  </si>
  <si>
    <t>Hlásiče Konvenční hlásiče Hlásič kouře optický konvenční napěťový</t>
  </si>
  <si>
    <t>-1396852105</t>
  </si>
  <si>
    <t>291</t>
  </si>
  <si>
    <t>7596440210</t>
  </si>
  <si>
    <t>Hlásiče Konvenční hlásiče Hlásič kouře optický konvenční napěťový, EXE</t>
  </si>
  <si>
    <t>-1899101085</t>
  </si>
  <si>
    <t>292</t>
  </si>
  <si>
    <t>7596440300</t>
  </si>
  <si>
    <t>Hlásiče Zásuvky, svorkovnice Zásuvka pro konvenční hlásiče</t>
  </si>
  <si>
    <t>272325112</t>
  </si>
  <si>
    <t>293</t>
  </si>
  <si>
    <t>7596410200</t>
  </si>
  <si>
    <t>Ústředny Prvky pro analogový adresovatelný systém Linka RS 485 Jednotka výstupů - 8x reléový výstup, v krabici</t>
  </si>
  <si>
    <t>1776177283</t>
  </si>
  <si>
    <t>294</t>
  </si>
  <si>
    <t>7596410215</t>
  </si>
  <si>
    <t>Ústředny Prvky pro analogový adresovatelný systém Linka RS 485 Modul reléový do MHY 918 (2ks relé)</t>
  </si>
  <si>
    <t>-845089163</t>
  </si>
  <si>
    <t>295</t>
  </si>
  <si>
    <t>7596480055</t>
  </si>
  <si>
    <t>Měřící, zkušební a montážní přípravky a kabely Hlavice s nástavcem (MHG 181,142,185,381)</t>
  </si>
  <si>
    <t>-1150528329</t>
  </si>
  <si>
    <t>296</t>
  </si>
  <si>
    <t>7596480010</t>
  </si>
  <si>
    <t>Měřící, zkušební a montážní přípravky a kabely Zkušební plyn s výsuvným aplikátorem</t>
  </si>
  <si>
    <t>1499716754</t>
  </si>
  <si>
    <t>297</t>
  </si>
  <si>
    <t>7590521889</t>
  </si>
  <si>
    <t>Venkovní vedení kabelová - metalické sítě Bezhalogenové ohniodolné PRAFlaGuard F 1x2x0.8</t>
  </si>
  <si>
    <t>1987833555</t>
  </si>
  <si>
    <t>298</t>
  </si>
  <si>
    <t>7590521899</t>
  </si>
  <si>
    <t>Venkovní vedení kabelová - metalické sítě Bezhalogenové ohniodolné PRAFlaGuard F 2x2x0.8</t>
  </si>
  <si>
    <t>424910779</t>
  </si>
  <si>
    <t>299</t>
  </si>
  <si>
    <t>7590540564</t>
  </si>
  <si>
    <t>Slaboproudé rozvody, kabely pro přívod a vnitřní instalaci UTP/FTP kategorie 6,  250MHz  1 Gbps UTP Nestíněný vnitřní, drát, nehořlavý, bezhalogenní, nízkodýmavý</t>
  </si>
  <si>
    <t>-1105991594</t>
  </si>
  <si>
    <t>300</t>
  </si>
  <si>
    <t>7590540589</t>
  </si>
  <si>
    <t>Slaboproudé rozvody, kabely pro přívod a vnitřní instalaci UTP/FTP kategorie 6,  250MHz  1 Gbps FTP Stíněný, vnitřní, drát, nehořlavý, bezhalogenní, nízkodýmavý</t>
  </si>
  <si>
    <t>-1602492928</t>
  </si>
  <si>
    <t>301</t>
  </si>
  <si>
    <t>7596460110</t>
  </si>
  <si>
    <t>Náhradní díly k EPS Paralelní signalizace, IP40</t>
  </si>
  <si>
    <t>1445275111</t>
  </si>
  <si>
    <t>302</t>
  </si>
  <si>
    <t>7596430215</t>
  </si>
  <si>
    <t>Sirény a majáky Maják+Siréna (certifikované - CPD) 9-28Vss, 20mA/24V, IP 65, 1Hz,červ. maják,bílé tělo, vysoká</t>
  </si>
  <si>
    <t>1304611367</t>
  </si>
  <si>
    <t>303</t>
  </si>
  <si>
    <t>7596470100</t>
  </si>
  <si>
    <t>ASHS Deska sirénních výstupů Sigma CP</t>
  </si>
  <si>
    <t>1299998046</t>
  </si>
  <si>
    <t>304</t>
  </si>
  <si>
    <t>7596490010</t>
  </si>
  <si>
    <t>Ostatní Provozní kniha Provozní kniha EPS, LDP, ASHS</t>
  </si>
  <si>
    <t>597842680</t>
  </si>
  <si>
    <t>305</t>
  </si>
  <si>
    <t>7592940320</t>
  </si>
  <si>
    <t>Baterie Staniční akumulátory Pb blok 12V/7,2 Ah, VRLA, připojení faston F2-6,3mm, životnost 6-9 let, cena včetně spojovacího materiálu a bateriového nosiče či stojanu</t>
  </si>
  <si>
    <t>1686741174</t>
  </si>
  <si>
    <t>306</t>
  </si>
  <si>
    <t>7592940335</t>
  </si>
  <si>
    <t>Baterie Staniční akumulátory Pb blok 12V/15 Ah, VRLA, připojení faston F2-6,3mm, životnost 6-9 let, cena včetně spojovacího materiálu a bateriového nosiče či stojanu</t>
  </si>
  <si>
    <t>266812048</t>
  </si>
  <si>
    <t>307</t>
  </si>
  <si>
    <t>7592940480</t>
  </si>
  <si>
    <t>Baterie Staniční akumulátory Pb blok 12V/20 Ah, VRLA, připojení oko M5, životnost 10-12 let, cena včetně spojovacího materiálu a bateriového nosiče či stojanu</t>
  </si>
  <si>
    <t>835385475</t>
  </si>
  <si>
    <t>308</t>
  </si>
  <si>
    <t>7593100900</t>
  </si>
  <si>
    <t>Měniče Měnič DC 24V/24V spínaný, s galvanickýmoddělením, stabilizovaný</t>
  </si>
  <si>
    <t>583244600</t>
  </si>
  <si>
    <t>OST</t>
  </si>
  <si>
    <t>Ostatní</t>
  </si>
  <si>
    <t>309</t>
  </si>
  <si>
    <t>K</t>
  </si>
  <si>
    <t>7491151010</t>
  </si>
  <si>
    <t>Montáž trubek ohebných elektroinstalačních hladkých z PVC uložených volně nebo pod omítkou průměru do 50 mm</t>
  </si>
  <si>
    <t>-248222226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</si>
  <si>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</si>
  <si>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310</t>
  </si>
  <si>
    <t>7491254010</t>
  </si>
  <si>
    <t>Montáž zásuvek instalačních domovních 10/16 A, 250 V, IP20 bez přepěťové ochrany nebo se zabudovanou přepěťovou ochranou jednoduchých nebo dvojitých</t>
  </si>
  <si>
    <t>-780089070</t>
  </si>
  <si>
    <t>Montáž zásuvek instalačních domovních 10/16 A, 250 V, IP20 bez přepěťové ochrany nebo se zabudovanou přepěťovou ochranou jednoduchých nebo dvojitých - včetně zapojení a osazení</t>
  </si>
  <si>
    <t>311</t>
  </si>
  <si>
    <t>7495554025</t>
  </si>
  <si>
    <t>Montáž traťových trafostanic 6 kV základové desky venkovní skříně</t>
  </si>
  <si>
    <t>-1843559769</t>
  </si>
  <si>
    <t>Montáž traťových trafostanic 6 kV základové desky venkovní skříně - montáž technologické a stavební části trafostanice včetně , odpojovače vn. Neobsahuje zemní práce, základový panelu a patky, transformátor, pojistkový spodek apod., patrony, rozvaděč nn a uzemnění, včetně vyrovnání</t>
  </si>
  <si>
    <t>312</t>
  </si>
  <si>
    <t>7590125040</t>
  </si>
  <si>
    <t>Montáž skříně oceloplechové venkovní</t>
  </si>
  <si>
    <t>182478784</t>
  </si>
  <si>
    <t>Montáž skříně oceloplechové venkovní - postavení na betonový základ, montáž rámu do skříně, propojení prvků rámu s panelem svorkovnic drátovou formou, zatažení kabelů bez zhotovení a zapojení kabelových forem. Bez kabelových příchytek</t>
  </si>
  <si>
    <t>313</t>
  </si>
  <si>
    <t>7590135030</t>
  </si>
  <si>
    <t>Připevnění kabelového rozvaděče pro vnější i vnitřní instalaci na konstrukci nebo stožár</t>
  </si>
  <si>
    <t>1168575033</t>
  </si>
  <si>
    <t>Připevnění kabelového rozvaděče pro vnější i vnitřní instalaci na konstrukci nebo stožár - včetně zatažení kabelů</t>
  </si>
  <si>
    <t>314</t>
  </si>
  <si>
    <t>7590135032</t>
  </si>
  <si>
    <t>Připevnění kabelového rozvaděče pro vnější i vnitřní instalaci na stěnu</t>
  </si>
  <si>
    <t>-1751824194</t>
  </si>
  <si>
    <t>Připevnění kabelového rozvaděče pro vnější i vnitřní instalaci na stěnu - včetně zatažení kabelů</t>
  </si>
  <si>
    <t>315</t>
  </si>
  <si>
    <t>7590525145</t>
  </si>
  <si>
    <t>Uložení do žlabu/trubky/lišty kabelu STP/UTP/FTP (do cat. 6)</t>
  </si>
  <si>
    <t>2021619125</t>
  </si>
  <si>
    <t>316</t>
  </si>
  <si>
    <t>7590525146</t>
  </si>
  <si>
    <t>Uložení do žlabu/trubky/lišty kabelu SYKFY 5x2x0,5</t>
  </si>
  <si>
    <t>-1831405844</t>
  </si>
  <si>
    <t>317</t>
  </si>
  <si>
    <t>7590525147</t>
  </si>
  <si>
    <t>Uložení do žlabu/trubky/lišty kabelu SYKFY 10x2x0,5</t>
  </si>
  <si>
    <t>-602198352</t>
  </si>
  <si>
    <t>318</t>
  </si>
  <si>
    <t>7590525148</t>
  </si>
  <si>
    <t>Uložení do žlabu/trubky/lišty kabelu SYKFY 20x2x0,5</t>
  </si>
  <si>
    <t>1008522530</t>
  </si>
  <si>
    <t>319</t>
  </si>
  <si>
    <t>7590525157</t>
  </si>
  <si>
    <t>Uložení na rošt kabelu STP/UTP/FTP (do cat. 6) na rošt</t>
  </si>
  <si>
    <t>2011147000</t>
  </si>
  <si>
    <t>320</t>
  </si>
  <si>
    <t>7590525125</t>
  </si>
  <si>
    <t>Montáž kabelu metalického zatažení do chráničky do 2 kg/m</t>
  </si>
  <si>
    <t>512</t>
  </si>
  <si>
    <t>1709832061</t>
  </si>
  <si>
    <t>321</t>
  </si>
  <si>
    <t>7590525126</t>
  </si>
  <si>
    <t>Montáž kabelu metalického zatažení do chráničky přes 2 do 4 kg/m</t>
  </si>
  <si>
    <t>1715266545</t>
  </si>
  <si>
    <t>322</t>
  </si>
  <si>
    <t>7590525127</t>
  </si>
  <si>
    <t>Montáž kabelu metalického zatažení do chráničky přes 4 do 6 kg/m</t>
  </si>
  <si>
    <t>1717044527</t>
  </si>
  <si>
    <t>323</t>
  </si>
  <si>
    <t>7590525178</t>
  </si>
  <si>
    <t>Montáž kabelu úložného volně uloženého s jádrem 0,8 mm TCEKE do 50 XN</t>
  </si>
  <si>
    <t>-1767743072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</si>
  <si>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</si>
  <si>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324</t>
  </si>
  <si>
    <t>7590525201</t>
  </si>
  <si>
    <t>Montáž kabelu úložného volně uloženého s jádrem 1,3 mm RCEPKEY 1 P</t>
  </si>
  <si>
    <t>-199339654</t>
  </si>
  <si>
    <t>Montáž kabelu úložného volně uloženého s jádrem 1,3 mm RCEPKEY 1 P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</si>
  <si>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325</t>
  </si>
  <si>
    <t>7590525212</t>
  </si>
  <si>
    <t>Montáž kabelu úložného připevněného na zeď s jádry 0,4 a 0,6 a 0,8 mm TCKQY, TCKQYPY TCKQY, TCKQYPY, TCEKE</t>
  </si>
  <si>
    <t>-1151005181</t>
  </si>
  <si>
    <t>Montáž kabelu úložného připevněného na zeď s jádry 0,4 a 0,6 a 0,8 mm TCKQY, TCKQYPY TCKQY, TCKQYPY, TCEKE - rozvinutí, vytažení, odřezání a připevnění kabelu na zeď z průměrně tvrdého materiálu (tvrdé pálené cihly), uzavření konců kabelu, vysekání lůžek pro špalky, upevnění špalíků a začištení omítky. Práce je pokračováním uložení kabelu do kabelevého lože. Manipulace s kabelovým bubnem je již obsažena v příslušné položce pro kladení kabelu</t>
  </si>
  <si>
    <t>326</t>
  </si>
  <si>
    <t>7590525245</t>
  </si>
  <si>
    <t>Zatažení kabelu do objektu do 9 kg/m</t>
  </si>
  <si>
    <t>-100810965</t>
  </si>
  <si>
    <t>Zatažení kabelu do objektu do 9 kg/m - vyčistění přístupu do objektu, odvinutí a zatažení kabelu</t>
  </si>
  <si>
    <t>327</t>
  </si>
  <si>
    <t>7590525670</t>
  </si>
  <si>
    <t>Montáž ukončení celoplastového kabelu v závěru nebo rozvaděči se zářezovými svorkovnicemi zářezová technologie LSA do 10 čtyřek</t>
  </si>
  <si>
    <t>-1710081042</t>
  </si>
  <si>
    <t>328</t>
  </si>
  <si>
    <t>7590525671</t>
  </si>
  <si>
    <t>Montáž ukončení celoplastového kabelu v závěru nebo rozvaděči se zářezovými svorkovnicemi zářezová technologie LSA do 20 čtyřek</t>
  </si>
  <si>
    <t>1902424781</t>
  </si>
  <si>
    <t>329</t>
  </si>
  <si>
    <t>7590525677</t>
  </si>
  <si>
    <t>Montáž ukončení celoplastového kabelu v závěru nebo rozvaděči se zářezovými svorkovnicemi instalace modulu MINI-Jack nestíněný do cat. 5E</t>
  </si>
  <si>
    <t>1966233803</t>
  </si>
  <si>
    <t>330</t>
  </si>
  <si>
    <t>7590525678</t>
  </si>
  <si>
    <t>Montáž ukončení celoplastového kabelu v závěru nebo rozvaděči se zářezovými svorkovnicemi instalace modulu MINI-Jack nestíněný do cat. 6</t>
  </si>
  <si>
    <t>839970655</t>
  </si>
  <si>
    <t>331</t>
  </si>
  <si>
    <t>7590525680</t>
  </si>
  <si>
    <t>Montáž ukončení celoplastového kabelu v závěru nebo rozvaděči se zářezovými svorkovnicemi instalace modulu MINI-Jack stíněný do cat. 5E</t>
  </si>
  <si>
    <t>804956103</t>
  </si>
  <si>
    <t>332</t>
  </si>
  <si>
    <t>7590525681</t>
  </si>
  <si>
    <t>Montáž ukončení celoplastového kabelu v závěru nebo rozvaděči se zářezovými svorkovnicemi instalace modulu MINI-Jack stíněný do cat. 6</t>
  </si>
  <si>
    <t>611063143</t>
  </si>
  <si>
    <t>333</t>
  </si>
  <si>
    <t>7590525683</t>
  </si>
  <si>
    <t>Montáž ukončení celoplastového kabelu v závěru nebo rozvaděči se zářezovými svorkovnicemi instalace telefonního patchpanelu včetně zakončení 25 pozic</t>
  </si>
  <si>
    <t>64633909</t>
  </si>
  <si>
    <t>334</t>
  </si>
  <si>
    <t>7590525684</t>
  </si>
  <si>
    <t>Montáž ukončení celoplastového kabelu v závěru nebo rozvaděči se zářezovými svorkovnicemi instalace telefonního patchpanelu včetně zakončení 50 pozic</t>
  </si>
  <si>
    <t>341686109</t>
  </si>
  <si>
    <t>335</t>
  </si>
  <si>
    <t>7590525722</t>
  </si>
  <si>
    <t>Montáž ukončení vodiče v závěru nebo rozvaděči zářezovými svorkovnicemi</t>
  </si>
  <si>
    <t>-1840510468</t>
  </si>
  <si>
    <t>Montáž ukončení vodiče v závěru nebo rozvaděči zářezovými svorkovnicemi - vyformování, zaříznutí vodiče do svorkovnice, přezkoušení izolačního stavu</t>
  </si>
  <si>
    <t>336</t>
  </si>
  <si>
    <t>7590525725</t>
  </si>
  <si>
    <t>Montáž svorkovnice LSA-PLUS</t>
  </si>
  <si>
    <t>2068859313</t>
  </si>
  <si>
    <t>337</t>
  </si>
  <si>
    <t>7590525730</t>
  </si>
  <si>
    <t>Montáž boxu pod omítku Krone U - 50</t>
  </si>
  <si>
    <t>-156983189</t>
  </si>
  <si>
    <t>Montáž boxu pod omítku Krone U - 50 - vyměření místa zasekání, vysekání zdi pro skříň, vysekání přívodního kanálku pod skříní pro kabel, osazení skříně, zajištení a zacihlování, začištění omítky a přizpůsobení barvě, vyčištění skříně, natření, očíslování</t>
  </si>
  <si>
    <t>338</t>
  </si>
  <si>
    <t>7590525761</t>
  </si>
  <si>
    <t>Zapojení vodičů po měření</t>
  </si>
  <si>
    <t>pár</t>
  </si>
  <si>
    <t>-2078365800</t>
  </si>
  <si>
    <t>Zapojení vodičů po měření - jednostranné připojení 2-drátového převodu, účastnického přívodu nebo kabelové formy na závěr po skončené měření elektrických hodnot kabelu</t>
  </si>
  <si>
    <t>339</t>
  </si>
  <si>
    <t>7590525790</t>
  </si>
  <si>
    <t>Montáž sady svorkovnic WAGO na DIN lištu</t>
  </si>
  <si>
    <t>494282922</t>
  </si>
  <si>
    <t>340</t>
  </si>
  <si>
    <t>7590535080</t>
  </si>
  <si>
    <t>Montáž bleskojistek</t>
  </si>
  <si>
    <t>-127702535</t>
  </si>
  <si>
    <t>341</t>
  </si>
  <si>
    <t>7590545010</t>
  </si>
  <si>
    <t>Montáž vodiče sdělovacího izolovaného na zeď</t>
  </si>
  <si>
    <t>78205646</t>
  </si>
  <si>
    <t>Montáž vodiče sdělovacího izolovaného na zeď - připevnění vodiče na zeď nebo na předem připravené úchytné body příchytkami s hřebíky, včetně vyznačení trasy, manipulace s vodičem, prozvonění a označení vodiče bez zapojení</t>
  </si>
  <si>
    <t>342</t>
  </si>
  <si>
    <t>7590545012</t>
  </si>
  <si>
    <t>Montáž vodiče sdělovacího izolovaného v drážce pod omítkou</t>
  </si>
  <si>
    <t>1579584664</t>
  </si>
  <si>
    <t>Montáž vodiče sdělovacího izolovaného v drážce pod omítkou - zatažení vodiče do připravené drážky pod omítku, provizorní připevnění vodičů v drážce, úplná instalace včetně zatažení vodičů do krabic, manipulace s vodičem, prozvonění a označení. Bez zapojení a vyznačení trasy</t>
  </si>
  <si>
    <t>343</t>
  </si>
  <si>
    <t>7590545014</t>
  </si>
  <si>
    <t>Montáž vodiče sdělovacího izolovaného v trubce nebo liště</t>
  </si>
  <si>
    <t>2091649328</t>
  </si>
  <si>
    <t>Montáž vodiče sdělovacího izolovaného v trubce nebo liště - zatažení vodičů do trubek nebo lišt, úplná inslalace včetně manipulace s vodičem, prozvonění a označení, včetně pročištění trubky, otevření a zavření krabic. Bez zapojení</t>
  </si>
  <si>
    <t>344</t>
  </si>
  <si>
    <t>7590545030</t>
  </si>
  <si>
    <t>Montáž šnůry volně uložené</t>
  </si>
  <si>
    <t>593634397</t>
  </si>
  <si>
    <t>Montáž šnůry volně uložené - rozvinutí a vyrovnání šňůry, odříznutí na potřebnou délku a prozvonění. Bez ukončení, zapojení a krabic</t>
  </si>
  <si>
    <t>345</t>
  </si>
  <si>
    <t>7590545032</t>
  </si>
  <si>
    <t>Montáž šnůry pevně uložené</t>
  </si>
  <si>
    <t>1495832261</t>
  </si>
  <si>
    <t>Montáž šnůry pevně uložené - připevnění šňůry příchytkami na předem připravené úchytné body nebo kabelu příchytkami na předem připravenou lištu Niedax, včetně odměření a odřezání šňůry na potřebnou délku, vyformvání a prozvonění, vyznačení trasy. Bez ukončení a zapojení a krabic</t>
  </si>
  <si>
    <t>346</t>
  </si>
  <si>
    <t>7590545050</t>
  </si>
  <si>
    <t>Uložení kabelu CYKY do žlabového rozvodu zabezpečovací ústředny do 4 x 10 mm</t>
  </si>
  <si>
    <t>1347558938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</si>
  <si>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</si>
  <si>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347</t>
  </si>
  <si>
    <t>7590545052</t>
  </si>
  <si>
    <t>Uložení kabelu CYKY do žlabového rozvodu zabezpečovací ústředny nad 4 x 10 mm</t>
  </si>
  <si>
    <t>-378090781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</si>
  <si>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</si>
  <si>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348</t>
  </si>
  <si>
    <t>7590545110</t>
  </si>
  <si>
    <t>Montáž kabelu SEKU, SYKFY připevněného na zeď</t>
  </si>
  <si>
    <t>1921111618</t>
  </si>
  <si>
    <t>349</t>
  </si>
  <si>
    <t>7590545112</t>
  </si>
  <si>
    <t>Montáž kabelu SEKU, SYKFY uloženého pod omítku</t>
  </si>
  <si>
    <t>830862834</t>
  </si>
  <si>
    <t>350</t>
  </si>
  <si>
    <t>7590545116</t>
  </si>
  <si>
    <t>Montáž kabelu SEKU, SYKFY do žlabu</t>
  </si>
  <si>
    <t>-1620343033</t>
  </si>
  <si>
    <t>351</t>
  </si>
  <si>
    <t>7590545120</t>
  </si>
  <si>
    <t>Upevnění NIEDAX lišty</t>
  </si>
  <si>
    <t>-2003037816</t>
  </si>
  <si>
    <t>352</t>
  </si>
  <si>
    <t>7590545130</t>
  </si>
  <si>
    <t>Montáž kabelu SEKU, SYKFY na NIEDAX lištu</t>
  </si>
  <si>
    <t>-1044427284</t>
  </si>
  <si>
    <t>353</t>
  </si>
  <si>
    <t>7590545140</t>
  </si>
  <si>
    <t>Příprava kabelu na rošt do 10 žil</t>
  </si>
  <si>
    <t>-1797315717</t>
  </si>
  <si>
    <t>354</t>
  </si>
  <si>
    <t>7590545142</t>
  </si>
  <si>
    <t>Příprava kabelu na rošt do 30 žil</t>
  </si>
  <si>
    <t>-1869788016</t>
  </si>
  <si>
    <t>355</t>
  </si>
  <si>
    <t>7590545150</t>
  </si>
  <si>
    <t>Montáž kabelu SEKU, SYKFY na rošt do 5 m</t>
  </si>
  <si>
    <t>-1089363946</t>
  </si>
  <si>
    <t>356</t>
  </si>
  <si>
    <t>7590545152</t>
  </si>
  <si>
    <t>Montáž kabelu SEKU, SYKFY na rošt přes 5 do 10 m</t>
  </si>
  <si>
    <t>-282624767</t>
  </si>
  <si>
    <t>357</t>
  </si>
  <si>
    <t>7590545154</t>
  </si>
  <si>
    <t>Montáž kabelu SEKU, SYKFY na rošt přes 10 do 20 m</t>
  </si>
  <si>
    <t>882196504</t>
  </si>
  <si>
    <t>358</t>
  </si>
  <si>
    <t>7590555362</t>
  </si>
  <si>
    <t>Montáž svorkovnice se šrouby</t>
  </si>
  <si>
    <t>1705517027</t>
  </si>
  <si>
    <t>359</t>
  </si>
  <si>
    <t>7590555455</t>
  </si>
  <si>
    <t>Značení trasy vedení</t>
  </si>
  <si>
    <t>1757886477</t>
  </si>
  <si>
    <t>360</t>
  </si>
  <si>
    <t>7590565010</t>
  </si>
  <si>
    <t>Spojování a ukončení kabelů optických v optickém rozvaděči pro 8 vláken</t>
  </si>
  <si>
    <t>-682036089</t>
  </si>
  <si>
    <t>Spojování a ukončení kabelů optických v optickém rozvaděči pro 8 vláken - práce spojené s montáží specifikované kabelizace specifikovaným způsobem</t>
  </si>
  <si>
    <t>361</t>
  </si>
  <si>
    <t>7590565030</t>
  </si>
  <si>
    <t>Spojování a ukončení kabelů optických instalace do spojky nebo rozvaděče</t>
  </si>
  <si>
    <t>vlákno</t>
  </si>
  <si>
    <t>-341273845</t>
  </si>
  <si>
    <t>Spojování a ukončení kabelů optických instalace do spojky nebo rozvaděče - práce spojené s montáží specifikované kabelizace specifikovaným způsobem</t>
  </si>
  <si>
    <t>362</t>
  </si>
  <si>
    <t>7590565050</t>
  </si>
  <si>
    <t>Spojování a ukončení kabelů optických svár optického vlákna ve spojce (rozvaděči) do 36 vláken</t>
  </si>
  <si>
    <t>1974204203</t>
  </si>
  <si>
    <t>Spojování a ukončení kabelů optických svár optického vlákna ve spojce (rozvaděči) do 36 vláken - práce spojené s montáží specifikované kabelizace specifikovaným způsobem</t>
  </si>
  <si>
    <t>363</t>
  </si>
  <si>
    <t>7590565060</t>
  </si>
  <si>
    <t>Montáž konstrukce rezervy optického kabelu</t>
  </si>
  <si>
    <t>1095854459</t>
  </si>
  <si>
    <t>364</t>
  </si>
  <si>
    <t>7590565070</t>
  </si>
  <si>
    <t>Montáž konstrukce rezervy optického kabelu Sitel</t>
  </si>
  <si>
    <t>700683016</t>
  </si>
  <si>
    <t>365</t>
  </si>
  <si>
    <t>7590565080</t>
  </si>
  <si>
    <t>Uložení kabelové rezervy optického kabelu</t>
  </si>
  <si>
    <t>98065303</t>
  </si>
  <si>
    <t>366</t>
  </si>
  <si>
    <t>7590575010</t>
  </si>
  <si>
    <t>Montáž portu strukturované kabeláže</t>
  </si>
  <si>
    <t>890687135</t>
  </si>
  <si>
    <t>367</t>
  </si>
  <si>
    <t>7590575020</t>
  </si>
  <si>
    <t>Montáž zásuvky pro 1 datový port</t>
  </si>
  <si>
    <t>-1211576596</t>
  </si>
  <si>
    <t>368</t>
  </si>
  <si>
    <t>7590585070</t>
  </si>
  <si>
    <t>Připojení kabelu na zářezový rozv. pásek (lištu) 5x2</t>
  </si>
  <si>
    <t>1963834309</t>
  </si>
  <si>
    <t>369</t>
  </si>
  <si>
    <t>7590585072</t>
  </si>
  <si>
    <t>Připojení kabelu na zářezový rozv. pásek (lištu) 20 x 3</t>
  </si>
  <si>
    <t>-12861620</t>
  </si>
  <si>
    <t>370</t>
  </si>
  <si>
    <t>7590585350</t>
  </si>
  <si>
    <t>Montáž pancéřové trubky průměru do 16 mm</t>
  </si>
  <si>
    <t>1823981413</t>
  </si>
  <si>
    <t>Montáž pancéřové trubky průměru do 16 mm - vyznačení trasy položení, rozměření na typizovanou délku 3 m, uříznutí části trubky, vyříznutí závitu pro spojku, upevnění podpěry šroubem, včetně vynesení trubek</t>
  </si>
  <si>
    <t>371</t>
  </si>
  <si>
    <t>7590585352</t>
  </si>
  <si>
    <t>Montáž pancéřové trubky průměru do 36 mm</t>
  </si>
  <si>
    <t>-1547225597</t>
  </si>
  <si>
    <t>Montáž pancéřové trubky průměru do 36 mm - vyznačení trasy položení, rozměření na typizovanou délku 3 m, uříznutí části trubky, vyříznutí závitu pro spojku, upevnění podpěry šroubem, včetně vynesení trubek</t>
  </si>
  <si>
    <t>372</t>
  </si>
  <si>
    <t>7590585364</t>
  </si>
  <si>
    <t>Uzemnění trubky svorkou SJ 01</t>
  </si>
  <si>
    <t>336860523</t>
  </si>
  <si>
    <t>Uzemnění trubky svorkou SJ 01 - očištění zemnících bodů, rozměření a odříznutí zemnícího vodiče, roznesení podpěr, upevnění drátu pomocí svorek na stožár, kotvení na hromosvod</t>
  </si>
  <si>
    <t>373</t>
  </si>
  <si>
    <t>7590585370</t>
  </si>
  <si>
    <t>Uzemnění trubky ST 09</t>
  </si>
  <si>
    <t>1083641186</t>
  </si>
  <si>
    <t>Uzemnění trubky ST 09 - očištění zemnících bodů, rozměření a odříznutí zemnícího vodiče, roznesení podpěr, upevnění drátu pomocí svorek na stožár, kotvení na hromosvod</t>
  </si>
  <si>
    <t>374</t>
  </si>
  <si>
    <t>7592525083</t>
  </si>
  <si>
    <t>Softwarové práce na zařízení integračního koncentrátoru InK DDTS ŽDC TLS ASHS v počtu čidel na ústřednu do 4 kusů</t>
  </si>
  <si>
    <t>991425685</t>
  </si>
  <si>
    <t>Softwarové práce na zařízení integračního koncentrátoru InK DDTS ŽDC TLS ASHS v počtu čidel na ústřednu do 4 kusů - SW úprava, doplnění, kontrola, zkouška nebo integrace signálů z energetických a elektrotechnických systémů stažených do jednoho PLC do integračního koncentrátoru</t>
  </si>
  <si>
    <t>375</t>
  </si>
  <si>
    <t>7592525085</t>
  </si>
  <si>
    <t>Softwarové práce na zařízení integračního koncentrátoru InK DDTS ŽDC TLS ASHS v počtu čidel na ústřednu přes 4 do 8 kusů</t>
  </si>
  <si>
    <t>1650230840</t>
  </si>
  <si>
    <t>Softwarové práce na zařízení integračního koncentrátoru InK DDTS ŽDC TLS ASHS v počtu čidel na ústřednu přes 4 do 8 kusů - SW úprava, doplnění, kontrola, zkouška nebo integrace signálů z energetických a elektrotechnických systémů stažených do jednoho PLC do integračního koncentrátoru</t>
  </si>
  <si>
    <t>376</t>
  </si>
  <si>
    <t>7593315214</t>
  </si>
  <si>
    <t>Montáž skříně s otočným rámem</t>
  </si>
  <si>
    <t>707926465</t>
  </si>
  <si>
    <t>Montáž skříně s otočným rámem - usazení skříně na místě určení, zapojení</t>
  </si>
  <si>
    <t>377</t>
  </si>
  <si>
    <t>7593315260</t>
  </si>
  <si>
    <t>Montáž kabelového roštu délky 800, 1440 nebo 1680 mm</t>
  </si>
  <si>
    <t>1224499068</t>
  </si>
  <si>
    <t>Montáž kabelového roštu délky 800, 1440 nebo 1680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</si>
  <si>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378</t>
  </si>
  <si>
    <t>7593315270</t>
  </si>
  <si>
    <t>Montáž kabelového roštu pro volné/pevné uložení šířky 53 mm</t>
  </si>
  <si>
    <t>-1741077557</t>
  </si>
  <si>
    <t>Montáž kabelového roštu pro volné/pevné uložení šířky 53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</si>
  <si>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379</t>
  </si>
  <si>
    <t>7593315310</t>
  </si>
  <si>
    <t>Montáž skříně rozvodné na omítku SNO 3</t>
  </si>
  <si>
    <t>-2009014537</t>
  </si>
  <si>
    <t>380</t>
  </si>
  <si>
    <t>7593315320</t>
  </si>
  <si>
    <t>Montáž translátoru</t>
  </si>
  <si>
    <t>1342177758</t>
  </si>
  <si>
    <t>381</t>
  </si>
  <si>
    <t>7593315390</t>
  </si>
  <si>
    <t>Montáž panelu (kazety, vany desek plošných spojů) plast do RACKU 19"</t>
  </si>
  <si>
    <t>1780115346</t>
  </si>
  <si>
    <t>382</t>
  </si>
  <si>
    <t>7593315392</t>
  </si>
  <si>
    <t>Montáž panelu do RACKU 19"</t>
  </si>
  <si>
    <t>-1107201878</t>
  </si>
  <si>
    <t>383</t>
  </si>
  <si>
    <t>7593315405</t>
  </si>
  <si>
    <t>Montáž rámu (kazety, vany desek plošných spojů) na stěnu</t>
  </si>
  <si>
    <t>809462831</t>
  </si>
  <si>
    <t>384</t>
  </si>
  <si>
    <t>7593325010</t>
  </si>
  <si>
    <t>Montáž do LSA pásku bleskojistky</t>
  </si>
  <si>
    <t>2074365871</t>
  </si>
  <si>
    <t>385</t>
  </si>
  <si>
    <t>7593325015</t>
  </si>
  <si>
    <t>Montáž do LSA pásku přepěťové ochrany</t>
  </si>
  <si>
    <t>-1894672016</t>
  </si>
  <si>
    <t>386</t>
  </si>
  <si>
    <t>7593505030</t>
  </si>
  <si>
    <t>Montáž protipožární přepážky vodorovné uložení do 100 žil</t>
  </si>
  <si>
    <t>-591263734</t>
  </si>
  <si>
    <t>Montáž protipožární přepážky vodorovné uložení do 100 žil - ovinutí kabelu ohnivzdornoupáskou, zajištení pásky proti rozvinutí ocelovým drátem</t>
  </si>
  <si>
    <t>387</t>
  </si>
  <si>
    <t>7593505050</t>
  </si>
  <si>
    <t>Montáž protipožární přepážky svislé uložení do 100 žil</t>
  </si>
  <si>
    <t>-1316640254</t>
  </si>
  <si>
    <t>Montáž protipožární přepážky svislé uložení do 100 žil - ovinutí kabelu ohnivzdornoupáskou, zajištení pásky proti rozvinutí ocelovým drátem</t>
  </si>
  <si>
    <t>388</t>
  </si>
  <si>
    <t>7593505110</t>
  </si>
  <si>
    <t>Zatažení ochr. trubky HFX 20 uvnitř objektu</t>
  </si>
  <si>
    <t>-585607328</t>
  </si>
  <si>
    <t>389</t>
  </si>
  <si>
    <t>7593505132</t>
  </si>
  <si>
    <t>Zakrytí kabelu HDPE plastovou deskou (bez desky)</t>
  </si>
  <si>
    <t>-76472901</t>
  </si>
  <si>
    <t>390</t>
  </si>
  <si>
    <t>7593505134</t>
  </si>
  <si>
    <t>Zakrytí kabelu resp. trubek výstražnou folií (bez folie)</t>
  </si>
  <si>
    <t>435108043</t>
  </si>
  <si>
    <t>391</t>
  </si>
  <si>
    <t>7593505200</t>
  </si>
  <si>
    <t>Uložení HDPE trubky pro optický kabel do kabelového žlabu</t>
  </si>
  <si>
    <t>622981595</t>
  </si>
  <si>
    <t>392</t>
  </si>
  <si>
    <t>7593505202</t>
  </si>
  <si>
    <t>Uložení HDPE trubky pro optický kabel do výkopu bez zřízení lože a bez krytí</t>
  </si>
  <si>
    <t>699526897</t>
  </si>
  <si>
    <t>393</t>
  </si>
  <si>
    <t>7593505210</t>
  </si>
  <si>
    <t>Montáž ochranné trubky pro optický kabel průměr 40 mm pro SZZ</t>
  </si>
  <si>
    <t>-13496610</t>
  </si>
  <si>
    <t>Montáž ochranné trubky pro optický kabel průměr 40 mm pro SZZ - práce spojené s montáží specifikované kabelizace specifikovaným způsobem</t>
  </si>
  <si>
    <t>394</t>
  </si>
  <si>
    <t>7593505212</t>
  </si>
  <si>
    <t>Montáž ochranné trubky pro optický kabel HFXP na rošt</t>
  </si>
  <si>
    <t>282849691</t>
  </si>
  <si>
    <t>Montáž ochranné trubky pro optický kabel HFXP na rošt - práce spojené s montáží specifikované kabelizace specifikovaným způsobem</t>
  </si>
  <si>
    <t>395</t>
  </si>
  <si>
    <t>7593505290</t>
  </si>
  <si>
    <t>Zafukování optického kabelu obsazené</t>
  </si>
  <si>
    <t>226120494</t>
  </si>
  <si>
    <t>396</t>
  </si>
  <si>
    <t>7593505292</t>
  </si>
  <si>
    <t>Zafukování optického kabelu HDPE</t>
  </si>
  <si>
    <t>-1126737739</t>
  </si>
  <si>
    <t>397</t>
  </si>
  <si>
    <t>7593505310</t>
  </si>
  <si>
    <t>Zatažení optického kabelu do ochranné HDPE trubky</t>
  </si>
  <si>
    <t>1794505469</t>
  </si>
  <si>
    <t>398</t>
  </si>
  <si>
    <t>7593505320</t>
  </si>
  <si>
    <t>Uložení optického kabelu na rošt do 12 vláken</t>
  </si>
  <si>
    <t>-1641095939</t>
  </si>
  <si>
    <t>399</t>
  </si>
  <si>
    <t>7593505330</t>
  </si>
  <si>
    <t>Uložení optického kabelu do žlabu/trubky/lišty do 12 vláken</t>
  </si>
  <si>
    <t>-1912645713</t>
  </si>
  <si>
    <t>400</t>
  </si>
  <si>
    <t>7596615034</t>
  </si>
  <si>
    <t>Montáž hodin hlavních HSH 3</t>
  </si>
  <si>
    <t>1233398372</t>
  </si>
  <si>
    <t>Montáž hodin hlavních HSH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</si>
  <si>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401</t>
  </si>
  <si>
    <t>7598085275</t>
  </si>
  <si>
    <t>Měření svodu</t>
  </si>
  <si>
    <t>120151913</t>
  </si>
  <si>
    <t>402</t>
  </si>
  <si>
    <t>7598095005</t>
  </si>
  <si>
    <t>Změření zemního odporu</t>
  </si>
  <si>
    <t>-215794265</t>
  </si>
  <si>
    <t>403</t>
  </si>
  <si>
    <t>7598095647</t>
  </si>
  <si>
    <t>Vyhotovení revizní zprávy SZ - sdělovací zařízení (zapojovače a pod.)</t>
  </si>
  <si>
    <t>-1989394494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</si>
  <si>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</si>
  <si>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404</t>
  </si>
  <si>
    <t>7598095649</t>
  </si>
  <si>
    <t>Vyhotovení revizní zprávy HZ - hodinové zařízení</t>
  </si>
  <si>
    <t>-803396316</t>
  </si>
  <si>
    <t>Vyhotovení revizní zprávy HZ - hodinové zařízení - vykonání prohlídky a zkoušky pro napájení elektrického zařízení včetně vyhotovení revizní zprávy podle vyhl. 100/1995 Sb. a norem ČSN</t>
  </si>
  <si>
    <t>405</t>
  </si>
  <si>
    <t>7598095651</t>
  </si>
  <si>
    <t>Vyhotovení revizní zprávy RZ - rozhlasové zařízení</t>
  </si>
  <si>
    <t>-401858436</t>
  </si>
  <si>
    <t>Vyhotovení revizní zprávy RZ - rozhlasové zařízení - vykonání prohlídky a zkoušky pro napájení elektrického zařízení včetně vyhotovení revizní zprávy podle vyhl. 100/1995 Sb. a norem ČSN</t>
  </si>
  <si>
    <t>406</t>
  </si>
  <si>
    <t>7598095663</t>
  </si>
  <si>
    <t>Vyhotovení revizní zprávy kabelová přípojka</t>
  </si>
  <si>
    <t>181370434</t>
  </si>
  <si>
    <t>Vyhotovení revizní zprávy kabelová přípojka - vykonání prohlídky a zkoušky pro napájení elektrického zařízení včetně vyhotovení revizní zprávy podle vyhl. 100/1995 Sb. a norem ČSN</t>
  </si>
  <si>
    <t>407</t>
  </si>
  <si>
    <t>7491152020</t>
  </si>
  <si>
    <t>Montáž trubek pevných elektroinstalačních tuhých plastových bezhalogenových (HF) uložených pevně průměru do 50 mm</t>
  </si>
  <si>
    <t>-1167071539</t>
  </si>
  <si>
    <t>Montáž trubek pevných elektroinstalačních tuhých plastových bezhalogenových (HF) uložených pevně průměru do 50 mm - včetně naznačení trasy, rozměření, řezání trubek, kladení, osazení, zajištění a upevnění</t>
  </si>
  <si>
    <t>408</t>
  </si>
  <si>
    <t>7491153010</t>
  </si>
  <si>
    <t>Montáž trubek kovových elektroinstalačních uložených volně nebo pevně ohebných průměru do 48 mm</t>
  </si>
  <si>
    <t>-1045240975</t>
  </si>
  <si>
    <t>Montáž trubek kovových elektroinstalačních uložených volně nebo pevně ohebných průměru do 48 mm - včetně naznačení trasy, rozměření, řezání trubek, kladení, osazení, zajištění a upevnění</t>
  </si>
  <si>
    <t>409</t>
  </si>
  <si>
    <t>7491251010</t>
  </si>
  <si>
    <t>Montáž lišt elektroinstalačních, kabelových žlabů z PVC-U jednokomorových zaklapávacích rozměru 40/40 mm</t>
  </si>
  <si>
    <t>-1596882361</t>
  </si>
  <si>
    <t>Montáž lišt elektroinstalačních, kabelových žlabů z PVC-U jednokomorových zaklapávacích rozměru 40/40 mm - na konstrukci, omítku apod. včetně spojek, ohybů, rohů, bez krabic</t>
  </si>
  <si>
    <t>410</t>
  </si>
  <si>
    <t>7491252025</t>
  </si>
  <si>
    <t>Montáž krabic elektroinstalačních, rozvodek - bez zapojení krabice instalační pod omítku 125x125 včetně svorkovnice a víka</t>
  </si>
  <si>
    <t>-527995602</t>
  </si>
  <si>
    <t>Montáž krabic elektroinstalačních, rozvodek - bez zapojení krabice instalační pod omítku 125x125 včetně svorkovnice a víka - včetně zhotovení otvoru</t>
  </si>
  <si>
    <t>411</t>
  </si>
  <si>
    <t>7491252060</t>
  </si>
  <si>
    <t>Montáž krabic elektroinstalačních, rozvodek - bez zapojení rozvodky krabicové kovové typ AA2, 100x100, do 4xP21</t>
  </si>
  <si>
    <t>-734560747</t>
  </si>
  <si>
    <t>Montáž krabic elektroinstalačních, rozvodek - bez zapojení rozvodky krabicové kovové typ AA2, 100x100, do 4xP21 - včetně zhotovení otvoru</t>
  </si>
  <si>
    <t>412</t>
  </si>
  <si>
    <t>7491552022</t>
  </si>
  <si>
    <t>Montáž protipožárních ucpávek a tmelů protipožární ucpávka kabelového prostupu, průměru do 200 mm, do EI 90 min.</t>
  </si>
  <si>
    <t>-1105717317</t>
  </si>
  <si>
    <t>Montáž protipožárních ucpávek a tmelů protipožární ucpávka kabelového prostupu, průměru do 200 mm, do EI 90 min. - protipožární ucpávky včetně příslušenství, vyhotovení a dodání atestu</t>
  </si>
  <si>
    <t>413</t>
  </si>
  <si>
    <t>7491651035</t>
  </si>
  <si>
    <t>Montáž vnitřního uzemnění ochranné pospojování pevně vodič Cu 4-16 mm2</t>
  </si>
  <si>
    <t>-691236276</t>
  </si>
  <si>
    <t>414</t>
  </si>
  <si>
    <t>7492756020</t>
  </si>
  <si>
    <t>Pomocné práce pro montáž kabelů montáž označovacího štítku na kabel</t>
  </si>
  <si>
    <t>1825647885</t>
  </si>
  <si>
    <t>415</t>
  </si>
  <si>
    <t>7492756040</t>
  </si>
  <si>
    <t>Pomocné práce pro montáž kabelů zatažení kabelů do chráničky do 4 kg/m</t>
  </si>
  <si>
    <t>1135913328</t>
  </si>
  <si>
    <t>416</t>
  </si>
  <si>
    <t>7492756042</t>
  </si>
  <si>
    <t>Pomocné práce pro montáž kabelů zatažení kabelů do chráničky nad 4 kg/m</t>
  </si>
  <si>
    <t>-1345644147</t>
  </si>
  <si>
    <t>417</t>
  </si>
  <si>
    <t>7494153020</t>
  </si>
  <si>
    <t>Montáž prázdných plastových kabelových skříní min. IP 44, výšky do 800 mm, hloubky do 320 mm do výklenku nebo na stěnu nebo na stožár š do 530 mm</t>
  </si>
  <si>
    <t>1418210542</t>
  </si>
  <si>
    <t>Montáž prázdných plastových kabelových skříní min. IP 44, výšky do 800 mm, hloubky do 320 mm do výklenku nebo na stěnu nebo na stožár š do 530 mm - včetně elektrovýzbroje</t>
  </si>
  <si>
    <t>418</t>
  </si>
  <si>
    <t>7494351010</t>
  </si>
  <si>
    <t>Montáž jističů (do 10 kA) jednopólových do 20 A</t>
  </si>
  <si>
    <t>2124811296</t>
  </si>
  <si>
    <t>419</t>
  </si>
  <si>
    <t>7494351012</t>
  </si>
  <si>
    <t>Montáž jističů (do 10 kA) jednopólových přes 20 do 63 A</t>
  </si>
  <si>
    <t>1367045753</t>
  </si>
  <si>
    <t>420</t>
  </si>
  <si>
    <t>7494351020</t>
  </si>
  <si>
    <t>Montáž jističů (do 10 kA) dvoupólových nebo 1+N pólových do 20 A</t>
  </si>
  <si>
    <t>845813866</t>
  </si>
  <si>
    <t>421</t>
  </si>
  <si>
    <t>7496652010</t>
  </si>
  <si>
    <t>Montáž usměrňovačů/nabíječů do 230/110 V DC do 230 V</t>
  </si>
  <si>
    <t>284152387</t>
  </si>
  <si>
    <t>Montáž usměrňovačů/nabíječů do 230/110 V DC do 230 V - včetně propojení silových a ovládacích kabelů, nastavení a seřízení usměrňovače, provedení zkoušek, dodání atestů a revizních zpráv</t>
  </si>
  <si>
    <t>422</t>
  </si>
  <si>
    <t>7496652015</t>
  </si>
  <si>
    <t>Montáž usměrňovačů/nabíječů do 3x400/110 V DC</t>
  </si>
  <si>
    <t>-89733459</t>
  </si>
  <si>
    <t>Montáž usměrňovačů/nabíječů do 3x400/110 V DC - včetně propojení silových a ovládacích kabelů, nastavení a seřízení usměrňovače, provedení zkoušek, dodání atestů a revizních zpráv</t>
  </si>
  <si>
    <t>423</t>
  </si>
  <si>
    <t>7496653010</t>
  </si>
  <si>
    <t>Montáž měničů do 110/24 V DC</t>
  </si>
  <si>
    <t>-105217896</t>
  </si>
  <si>
    <t>Montáž měničů do 110/24 V DC - včetně propojení silových a ovládacích kabelů, nastavení a seřízení měniče, provedení zkoušek, dodání atestů a revizních zpráv</t>
  </si>
  <si>
    <t>424</t>
  </si>
  <si>
    <t>7496654010</t>
  </si>
  <si>
    <t>Montáž UPS 230/230V AC do 230 V</t>
  </si>
  <si>
    <t>-1712985413</t>
  </si>
  <si>
    <t>Montáž UPS 230/230V AC do 230 V - včetně baterií, propojení silových a ovládacích kabelů, nastavení a seřízení UPS, provedení zkoušek, dodání atestů a revizních zpráv</t>
  </si>
  <si>
    <t>425</t>
  </si>
  <si>
    <t>7496655010</t>
  </si>
  <si>
    <t>Montáž staničních baterií (akumulátorů) gelových do 12 V do 20 Ah</t>
  </si>
  <si>
    <t>1680601449</t>
  </si>
  <si>
    <t>Montáž staničních baterií (akumulátorů) gelových do 12 V do 20 Ah - montáž článků akumulátorové baterie včetně proudových propojek, propojení, kontrola spojů, provedení zkoušek, dodání atestů a revizních zpráv</t>
  </si>
  <si>
    <t>426</t>
  </si>
  <si>
    <t>7496655012</t>
  </si>
  <si>
    <t>Montáž staničních baterií (akumulátorů) gelových do 12 V přes 20 do 40 Ah</t>
  </si>
  <si>
    <t>-1892387346</t>
  </si>
  <si>
    <t>Montáž staničních baterií (akumulátorů) gelových do 12 V přes 20 do 40 Ah - montáž článků akumulátorové baterie včetně proudových propojek, propojení, kontrola spojů, provedení zkoušek, dodání atestů a revizních zpráv</t>
  </si>
  <si>
    <t>427</t>
  </si>
  <si>
    <t>7496756094</t>
  </si>
  <si>
    <t>Montáž dálkové diagnostiky TS ŽDC konfigurace prvku sdělovacího zařízení</t>
  </si>
  <si>
    <t>178263896</t>
  </si>
  <si>
    <t>428</t>
  </si>
  <si>
    <t>7496756280</t>
  </si>
  <si>
    <t>Montáž dálkové diagnostiky TS ŽDC kompletní doplnění SW InS o jeden nový TLS</t>
  </si>
  <si>
    <t>1571530492</t>
  </si>
  <si>
    <t>Montáž dálkové diagnostiky TS ŽDC kompletní doplnění SW InS o jeden nový TLS - doplnění aplikačního a programového vybavení integračního serveru InS; doplnění dispečerské klientské aplikaci pro dohled TLS</t>
  </si>
  <si>
    <t>429</t>
  </si>
  <si>
    <t>7496756290</t>
  </si>
  <si>
    <t>Montáž dálkové diagnostiky TS ŽDC kompletní doplnění SW TeS o jeden nový TLS</t>
  </si>
  <si>
    <t>-830317306</t>
  </si>
  <si>
    <t>Montáž dálkové diagnostiky TS ŽDC kompletní doplnění SW TeS o jeden nový TLS - doplnění aplikačního a programového vybavení integračního serveru InS; doplnění dispečerské klientské aplikaci pro dohled TLS</t>
  </si>
  <si>
    <t>430</t>
  </si>
  <si>
    <t>7498152752</t>
  </si>
  <si>
    <t>Vyhotovení pravidelné revizní zprávy pro jednotlivé technologie hodinová sazba revizního technika</t>
  </si>
  <si>
    <t>hod</t>
  </si>
  <si>
    <t>1803800924</t>
  </si>
  <si>
    <t>Vyhotovení pravidelné revizní zprávy pro jednotlivé technologie hodinová sazba revizního technika - celková prohlídka zařízení včetně měření, zkoušek zařízení tohoto provozního souboru nebo stavebního objektu revizním technikem na zařízení podle požadavku ČSN, včetně hodnocení a vyhotovení celkové revizní zprávy</t>
  </si>
  <si>
    <t>431</t>
  </si>
  <si>
    <t>7593315330</t>
  </si>
  <si>
    <t>Montáž datové skříně rack</t>
  </si>
  <si>
    <t>149377982</t>
  </si>
  <si>
    <t>432</t>
  </si>
  <si>
    <t>7595115010</t>
  </si>
  <si>
    <t>Montáž telefonního přístroje digitálního</t>
  </si>
  <si>
    <t>887399069</t>
  </si>
  <si>
    <t>Montáž telefonního přístroje digitálního - montáž na určené místo, zapojení přívodů, přezkoušení funkce</t>
  </si>
  <si>
    <t>433</t>
  </si>
  <si>
    <t>7595115120</t>
  </si>
  <si>
    <t>Instalace a konfigurace MB převodníku</t>
  </si>
  <si>
    <t>851639042</t>
  </si>
  <si>
    <t>434</t>
  </si>
  <si>
    <t>7595115130</t>
  </si>
  <si>
    <t>Instalace a konfigurace IP telefonu s expansion modulem</t>
  </si>
  <si>
    <t>-1637051318</t>
  </si>
  <si>
    <t>435</t>
  </si>
  <si>
    <t>7595215140</t>
  </si>
  <si>
    <t>Montáž PBX (elektronické, digitální, VoIP, GSM-GW…) instalace a konfigurace PBX expertní</t>
  </si>
  <si>
    <t>-1493347036</t>
  </si>
  <si>
    <t>436</t>
  </si>
  <si>
    <t>7595215145</t>
  </si>
  <si>
    <t>Montáž PBX (elektronické, digitální, VoIP, GSM-GW…) instalace a konfigurace PBX rozšířená</t>
  </si>
  <si>
    <t>1869912966</t>
  </si>
  <si>
    <t>437</t>
  </si>
  <si>
    <t>7595513010</t>
  </si>
  <si>
    <t>Rekonfigurace dispečerského terminálu</t>
  </si>
  <si>
    <t>223397682</t>
  </si>
  <si>
    <t>438</t>
  </si>
  <si>
    <t>7595605140</t>
  </si>
  <si>
    <t>Montáž SFP modulu</t>
  </si>
  <si>
    <t>-2136139677</t>
  </si>
  <si>
    <t>Montáž SFP modulu - media převodníku do switche</t>
  </si>
  <si>
    <t>439</t>
  </si>
  <si>
    <t>7595605150</t>
  </si>
  <si>
    <t>Montáž modemu, převodníku, repeatru instalace a konfigurace mediakonvertoru</t>
  </si>
  <si>
    <t>-368677728</t>
  </si>
  <si>
    <t>440</t>
  </si>
  <si>
    <t>7595605155</t>
  </si>
  <si>
    <t>Montáž modemu, převodníku, repeatru instalace a konfigurace modemu</t>
  </si>
  <si>
    <t>-1128661325</t>
  </si>
  <si>
    <t>441</t>
  </si>
  <si>
    <t>7595605185</t>
  </si>
  <si>
    <t>Montáž routeru (směrovače), switche (přepínače) a huby (rozbočovače) instalace a konfigurace switche L2 upevněného - expertní</t>
  </si>
  <si>
    <t>-220684117</t>
  </si>
  <si>
    <t>442</t>
  </si>
  <si>
    <t>7596005250</t>
  </si>
  <si>
    <t>Montáž RV3 serveru AŽD 004</t>
  </si>
  <si>
    <t>-1989826312</t>
  </si>
  <si>
    <t>443</t>
  </si>
  <si>
    <t>7596005260</t>
  </si>
  <si>
    <t>Oživení RV3 serveru AŽD 004 DCom</t>
  </si>
  <si>
    <t>-1350693126</t>
  </si>
  <si>
    <t>444</t>
  </si>
  <si>
    <t>7596315020</t>
  </si>
  <si>
    <t>Montáž rozhlasové ústředny AŽD RU85 do stojanové řady</t>
  </si>
  <si>
    <t>-39530921</t>
  </si>
  <si>
    <t>Montáž rozhlasové ústředny AŽD RU85 do stojanové řady - včetně připojení, seřízení a přezkoušení funkce</t>
  </si>
  <si>
    <t>445</t>
  </si>
  <si>
    <t>7596315030</t>
  </si>
  <si>
    <t>Montáž rozhlasové ústředny do 19' stojanu</t>
  </si>
  <si>
    <t>-496368620</t>
  </si>
  <si>
    <t>Montáž rozhlasové ústředny do 19' stojanu - včetně připojení, seřízení a přezkoušení funkce</t>
  </si>
  <si>
    <t>446</t>
  </si>
  <si>
    <t>7596315040</t>
  </si>
  <si>
    <t>Montáž rozhlasového zařízení pro neobsluhované zastávky řídící stanice</t>
  </si>
  <si>
    <t>-960914544</t>
  </si>
  <si>
    <t>Montáž rozhlasového zařízení pro neobsluhované zastávky řídící stanice - včetně připojení, seřízení a přezkoušení funkce</t>
  </si>
  <si>
    <t>447</t>
  </si>
  <si>
    <t>7596315045</t>
  </si>
  <si>
    <t>Montáž rozhlasového zařízení pro neobsluhované zastávky nebo stanice do venkovní skříně</t>
  </si>
  <si>
    <t>-1193521896</t>
  </si>
  <si>
    <t>Montáž rozhlasového zařízení pro neobsluhované zastávky nebo stanice do venkovní skříně - včetně připojení, seřízení a přezkoušení funkce</t>
  </si>
  <si>
    <t>448</t>
  </si>
  <si>
    <t>7596315050</t>
  </si>
  <si>
    <t>Montáž rozhlasového zařízení pro neobsluhované zastávky nebo stanice do vnitřní skříně</t>
  </si>
  <si>
    <t>124005519</t>
  </si>
  <si>
    <t>Montáž rozhlasového zařízení pro neobsluhované zastávky nebo stanice do vnitřní skříně - včetně připojení, seřízení a přezkoušení funkce</t>
  </si>
  <si>
    <t>449</t>
  </si>
  <si>
    <t>7596315060</t>
  </si>
  <si>
    <t>Montáž modulu pro monitorování napětí 100 V na lince, regulovatelného</t>
  </si>
  <si>
    <t>653287517</t>
  </si>
  <si>
    <t>450</t>
  </si>
  <si>
    <t>7596335010</t>
  </si>
  <si>
    <t>Montáž skříně závěrů na rozhlasový stožár</t>
  </si>
  <si>
    <t>-1731697203</t>
  </si>
  <si>
    <t>451</t>
  </si>
  <si>
    <t>7596335020</t>
  </si>
  <si>
    <t>Montáž ochranné trubky skříně závěrů</t>
  </si>
  <si>
    <t>927756255</t>
  </si>
  <si>
    <t>452</t>
  </si>
  <si>
    <t>7596335030</t>
  </si>
  <si>
    <t>Montáž reproduktoru na ocelový stožár</t>
  </si>
  <si>
    <t>-2029816480</t>
  </si>
  <si>
    <t>Montáž reproduktoru na ocelový stožár - upevnění reprodukturu na připravné body nebo konstrukci, připojení k vedení, nastavení optimální hlasitosti, směrování a odzkoušení ozvučení</t>
  </si>
  <si>
    <t>453</t>
  </si>
  <si>
    <t>7596335040</t>
  </si>
  <si>
    <t>Montáž reproduktoru skříňového na závěsu</t>
  </si>
  <si>
    <t>-1449609509</t>
  </si>
  <si>
    <t>Montáž reproduktoru skříňového na závěsu - upevnění reprodukturu na připravné body nebo konstrukci, připojení k vedení, nastavení optimální hlasitosti, směrování a odzkoušení ozvučení</t>
  </si>
  <si>
    <t>454</t>
  </si>
  <si>
    <t>7596335045</t>
  </si>
  <si>
    <t>Montáž reproduktoru směrového, tlakového</t>
  </si>
  <si>
    <t>1153979130</t>
  </si>
  <si>
    <t>Montáž reproduktoru směrového, tlakového - upevnění reprodukturu na připravné body nebo konstrukci, připojení k vedení, nastavení optimální hlasitosti, směrování a odzkoušení ozvučení</t>
  </si>
  <si>
    <t>455</t>
  </si>
  <si>
    <t>7596335070</t>
  </si>
  <si>
    <t>Montáž převodního transformátoru 6 W</t>
  </si>
  <si>
    <t>-720206373</t>
  </si>
  <si>
    <t>456</t>
  </si>
  <si>
    <t>7596335090</t>
  </si>
  <si>
    <t>Montáž konzoly pro reproduktor do stěny</t>
  </si>
  <si>
    <t>-522021790</t>
  </si>
  <si>
    <t>457</t>
  </si>
  <si>
    <t>7596335095</t>
  </si>
  <si>
    <t>Montáž konzoly pro reproduktor na železnou konstrukci</t>
  </si>
  <si>
    <t>1623890030</t>
  </si>
  <si>
    <t>458</t>
  </si>
  <si>
    <t>7596337010</t>
  </si>
  <si>
    <t>Demontáž skříně závěrů na rozhlasový stožár</t>
  </si>
  <si>
    <t>1418314944</t>
  </si>
  <si>
    <t>459</t>
  </si>
  <si>
    <t>7596337030</t>
  </si>
  <si>
    <t>Demontáž reproduktoru</t>
  </si>
  <si>
    <t>-635376279</t>
  </si>
  <si>
    <t>460</t>
  </si>
  <si>
    <t>7596337090</t>
  </si>
  <si>
    <t>Demontáž konzoly pro reproduktor</t>
  </si>
  <si>
    <t>1433181425</t>
  </si>
  <si>
    <t>461</t>
  </si>
  <si>
    <t>7596515010</t>
  </si>
  <si>
    <t>Montáž PC pro informační zařízení - řídící jednotka</t>
  </si>
  <si>
    <t>533790216</t>
  </si>
  <si>
    <t>Montáž PC pro informační zařízení - řídící jednotka - včetně připojení, seřízení a přezkoušení funkce</t>
  </si>
  <si>
    <t>462</t>
  </si>
  <si>
    <t>7596515030</t>
  </si>
  <si>
    <t>Konfigurace a oživení informačního zařízení pro cestující</t>
  </si>
  <si>
    <t>1650770193</t>
  </si>
  <si>
    <t>463</t>
  </si>
  <si>
    <t>7596515050</t>
  </si>
  <si>
    <t>Montáž převodníku RS232/485 nebo RS232/Ethernet</t>
  </si>
  <si>
    <t>999506849</t>
  </si>
  <si>
    <t>464</t>
  </si>
  <si>
    <t>7596515060</t>
  </si>
  <si>
    <t>Montáž převodníku mezi řídící jednotkou a rozhlasovou ústřednou</t>
  </si>
  <si>
    <t>371059274</t>
  </si>
  <si>
    <t>465</t>
  </si>
  <si>
    <t>7596525056</t>
  </si>
  <si>
    <t>Montáž nástupištní tabule zavěšením do třmenů hmotnosti tabule jednotlivě do 200 kg</t>
  </si>
  <si>
    <t>1444900513</t>
  </si>
  <si>
    <t>Montáž nástupištní tabule zavěšením do třmenů hmotnosti tabule jednotlivě do 200 kg - včetně připojení, seřízení a přezkoušení funkce</t>
  </si>
  <si>
    <t>466</t>
  </si>
  <si>
    <t>7596527014</t>
  </si>
  <si>
    <t>Demontáž informační tabule z nosné konstrukce hmotnosti tabule jednotlivě do 300 kg</t>
  </si>
  <si>
    <t>1442783724</t>
  </si>
  <si>
    <t>467</t>
  </si>
  <si>
    <t>7596545010</t>
  </si>
  <si>
    <t>Montáž obrazovky (plazmové, LCD, LED) úhlopříčky do 22"</t>
  </si>
  <si>
    <t>2087466962</t>
  </si>
  <si>
    <t>Montáž obrazovky (plazmové, LCD, LED) úhlopříčky do 22" - včetně připojení, seřízení a přezkoušení funkce</t>
  </si>
  <si>
    <t>468</t>
  </si>
  <si>
    <t>7596545015</t>
  </si>
  <si>
    <t>Montáž obrazovky (plazmové, LCD, LED) úhlopříčky přes 22" do 46"</t>
  </si>
  <si>
    <t>263538868</t>
  </si>
  <si>
    <t>469</t>
  </si>
  <si>
    <t>7596545020</t>
  </si>
  <si>
    <t>Montáž obrazovky (plazmové, LCD, LED) úhlopříčky přes 46"</t>
  </si>
  <si>
    <t>2052022792</t>
  </si>
  <si>
    <t>470</t>
  </si>
  <si>
    <t>7596545030</t>
  </si>
  <si>
    <t>Montáž ochranného krytu na obrazovky (plazmové, LCD, LED) úhlopříčky obrazovky do 46"</t>
  </si>
  <si>
    <t>-563977710</t>
  </si>
  <si>
    <t>471</t>
  </si>
  <si>
    <t>7596545035</t>
  </si>
  <si>
    <t>Montáž ochranného krytu na obrazovky (plazmové, LCD, LED) úhlopříčky obrazovky přes 46"</t>
  </si>
  <si>
    <t>433823383</t>
  </si>
  <si>
    <t>472</t>
  </si>
  <si>
    <t>7596545050</t>
  </si>
  <si>
    <t>Montáž světelného informačního panelu s LED</t>
  </si>
  <si>
    <t>707690235</t>
  </si>
  <si>
    <t>Montáž světelného informačního panelu s LED - včetně připojení, seřízení a přezkoušení funkce</t>
  </si>
  <si>
    <t>473</t>
  </si>
  <si>
    <t>7596547010</t>
  </si>
  <si>
    <t>Demontáž obrazovky (plazmové, LCD, LED)</t>
  </si>
  <si>
    <t>861479857</t>
  </si>
  <si>
    <t>474</t>
  </si>
  <si>
    <t>7596547030</t>
  </si>
  <si>
    <t>Demontáž ochraného krytu na obrazovky (plazmové, LCD, LED)</t>
  </si>
  <si>
    <t>-634140320</t>
  </si>
  <si>
    <t>475</t>
  </si>
  <si>
    <t>7596547050</t>
  </si>
  <si>
    <t>Demontáž světelného informačního panelu s LED</t>
  </si>
  <si>
    <t>1117687256</t>
  </si>
  <si>
    <t>476</t>
  </si>
  <si>
    <t>7596555010</t>
  </si>
  <si>
    <t>Montáž majáčku digitálního hlasového (DHM)</t>
  </si>
  <si>
    <t>1215501562</t>
  </si>
  <si>
    <t>Montáž majáčku digitálního hlasového (DHM) - včetně připojení, seřízení a přezkoušení funkce</t>
  </si>
  <si>
    <t>477</t>
  </si>
  <si>
    <t>7596555015</t>
  </si>
  <si>
    <t>Montáž majáčku orientačního hlasového (OHM)</t>
  </si>
  <si>
    <t>-335473171</t>
  </si>
  <si>
    <t>Montáž majáčku orientačního hlasového (OHM) - včetně připojení, seřízení a přezkoušení funkce</t>
  </si>
  <si>
    <t>478</t>
  </si>
  <si>
    <t>7596555020</t>
  </si>
  <si>
    <t>Montáž majáčku akustického orientačního (AOM)</t>
  </si>
  <si>
    <t>802344147</t>
  </si>
  <si>
    <t>Montáž majáčku akustického orientačního (AOM) - včetně připojení, seřízení a přezkoušení funkce</t>
  </si>
  <si>
    <t>479</t>
  </si>
  <si>
    <t>7596555030</t>
  </si>
  <si>
    <t>Montáž orientačního zvukového modulu (OZM)</t>
  </si>
  <si>
    <t>-40609178</t>
  </si>
  <si>
    <t>480</t>
  </si>
  <si>
    <t>7596615010</t>
  </si>
  <si>
    <t>Montáž přijímače DCF</t>
  </si>
  <si>
    <t>-2092380079</t>
  </si>
  <si>
    <t>Montáž přijímače DCF - úplná montáž na předem připravené úchytné body nebo na konstrukci, zapojení přívodů, přezkoušení funkce</t>
  </si>
  <si>
    <t>481</t>
  </si>
  <si>
    <t>7596615020</t>
  </si>
  <si>
    <t>Montáž linkového rozvaděče RL2</t>
  </si>
  <si>
    <t>-505813782</t>
  </si>
  <si>
    <t>Montáž linkového rozvaděče RL2 - úplná montáž na předem připravené úchytné body nebo na konstrukci, zapojení přívodů, přezkoušení funkce</t>
  </si>
  <si>
    <t>482</t>
  </si>
  <si>
    <t>-1873124696</t>
  </si>
  <si>
    <t>Poznámka k položce:_x000D_
montáž hodin 2-linkových</t>
  </si>
  <si>
    <t>483</t>
  </si>
  <si>
    <t>7596615036</t>
  </si>
  <si>
    <t>Montáž hodin hlavních HH 3</t>
  </si>
  <si>
    <t>1977613863</t>
  </si>
  <si>
    <t>Montáž hodin hlavních HH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</si>
  <si>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Poznámka k položce:_x000D_
MOntáž hlavních hodin 1-linkových</t>
  </si>
  <si>
    <t>484</t>
  </si>
  <si>
    <t>7596617010</t>
  </si>
  <si>
    <t>Demontáž přijímače DCF</t>
  </si>
  <si>
    <t>1784405990</t>
  </si>
  <si>
    <t>485</t>
  </si>
  <si>
    <t>7596617020</t>
  </si>
  <si>
    <t>Demontáž linkového rozvaděče RL2</t>
  </si>
  <si>
    <t>1048274949</t>
  </si>
  <si>
    <t>486</t>
  </si>
  <si>
    <t>7596617036</t>
  </si>
  <si>
    <t>Demontáž hodin hlavních HH 3</t>
  </si>
  <si>
    <t>1662703505</t>
  </si>
  <si>
    <t>487</t>
  </si>
  <si>
    <t>7596625010</t>
  </si>
  <si>
    <t>Montáž hodin podružných 1-stranných</t>
  </si>
  <si>
    <t>1182152211</t>
  </si>
  <si>
    <t>Montáž hodin podružných 1-stranných - úplná montáž na předem připravené úchytné body nebo na konstrukci, zapojení přívodů, přezkoušení funkce, nastavení na jednotný čas</t>
  </si>
  <si>
    <t>488</t>
  </si>
  <si>
    <t>7596625015</t>
  </si>
  <si>
    <t>Montáž hodin podružných 2-stranných</t>
  </si>
  <si>
    <t>-1091293051</t>
  </si>
  <si>
    <t>Montáž hodin podružných 2-stranných - úplná montáž na předem připravené úchytné body nebo na konstrukci, zapojení přívodů, přezkoušení funkce, nastavení na jednotný čas</t>
  </si>
  <si>
    <t>489</t>
  </si>
  <si>
    <t>7596625030</t>
  </si>
  <si>
    <t>Montáž hodin digitálních</t>
  </si>
  <si>
    <t>1774538758</t>
  </si>
  <si>
    <t>Montáž hodin digitálních - úplná montáž na předem připravené úchytné body nebo na konstrukci, zapojení přívodů, přezkoušení funkce, nastavení na jednotný čas</t>
  </si>
  <si>
    <t>490</t>
  </si>
  <si>
    <t>7596627010</t>
  </si>
  <si>
    <t>Demontáž hodin podružných 1-stranných</t>
  </si>
  <si>
    <t>-956890022</t>
  </si>
  <si>
    <t>491</t>
  </si>
  <si>
    <t>7596627015</t>
  </si>
  <si>
    <t>Demontáž hodin podružných 2-stranných</t>
  </si>
  <si>
    <t>1338123566</t>
  </si>
  <si>
    <t>492</t>
  </si>
  <si>
    <t>7596627030</t>
  </si>
  <si>
    <t>Demontáž hodin digitálních</t>
  </si>
  <si>
    <t>566429559</t>
  </si>
  <si>
    <t>493</t>
  </si>
  <si>
    <t>7596735015</t>
  </si>
  <si>
    <t>Montáž kamery v krytu</t>
  </si>
  <si>
    <t>-1401771679</t>
  </si>
  <si>
    <t>Montáž kamery v krytu - posazení na konzoli, přišroubování, připojení napájení, zapojení konektoru ovládacího, mechanické nastavení, utěsnění šroubů a přívodů, úprava a zaizolování</t>
  </si>
  <si>
    <t>494</t>
  </si>
  <si>
    <t>7596735050</t>
  </si>
  <si>
    <t>Montáž a provedení kamerové zkoušky</t>
  </si>
  <si>
    <t>-1765814361</t>
  </si>
  <si>
    <t>495</t>
  </si>
  <si>
    <t>7596735060</t>
  </si>
  <si>
    <t>Zprovoznění kamery vnitřní</t>
  </si>
  <si>
    <t>-1903583392</t>
  </si>
  <si>
    <t>496</t>
  </si>
  <si>
    <t>7596735065</t>
  </si>
  <si>
    <t>Zprovoznění kamery venkovní</t>
  </si>
  <si>
    <t>-1235312570</t>
  </si>
  <si>
    <t>497</t>
  </si>
  <si>
    <t>7596735070</t>
  </si>
  <si>
    <t>Zprovoznění kamery dálkově ovládané</t>
  </si>
  <si>
    <t>-410375056</t>
  </si>
  <si>
    <t>498</t>
  </si>
  <si>
    <t>7596735225</t>
  </si>
  <si>
    <t>Nastavení a oživení kamerového systému 1 kamera PTZ</t>
  </si>
  <si>
    <t>1369721522</t>
  </si>
  <si>
    <t>499</t>
  </si>
  <si>
    <t>7596735240</t>
  </si>
  <si>
    <t>Instalace vzdáleného klienta kamerového systému</t>
  </si>
  <si>
    <t>-159348315</t>
  </si>
  <si>
    <t>500</t>
  </si>
  <si>
    <t>7596737010</t>
  </si>
  <si>
    <t>Demontáž kamery bez krytu</t>
  </si>
  <si>
    <t>735717816</t>
  </si>
  <si>
    <t>501</t>
  </si>
  <si>
    <t>7596737015</t>
  </si>
  <si>
    <t>Demontáž kamery z krytu</t>
  </si>
  <si>
    <t>-1159713288</t>
  </si>
  <si>
    <t>502</t>
  </si>
  <si>
    <t>7596815030</t>
  </si>
  <si>
    <t>Montáž zapojovače elektronického SEZ, ETZ 1, Kapsch, HiPath, TTC</t>
  </si>
  <si>
    <t>-2138935388</t>
  </si>
  <si>
    <t>Montáž zapojovače elektronického SEZ, ETZ 1, Kapsch, HiPath, TTC - úplná montáž skříně, ovládací soupravy, napájecího a uzemňovacího vedení (bez dodání vodičů), zřízení slaboproudého rozvodu, zapojení a vyzkoušení</t>
  </si>
  <si>
    <t>503</t>
  </si>
  <si>
    <t>7596815095</t>
  </si>
  <si>
    <t>Montáž zapojovače svírkového (náhradního) pro 20 okruhů</t>
  </si>
  <si>
    <t>-1210013498</t>
  </si>
  <si>
    <t>Montáž zapojovače svírkového (náhradního) pro 20 okruhů - úplná montáž, připevnění na místo určení, zatažení kabelů, zhotovení formy, připojení napájení, vyzkoušení zařízení</t>
  </si>
  <si>
    <t>504</t>
  </si>
  <si>
    <t>7596815110</t>
  </si>
  <si>
    <t>Připojení telefonního zapojovače na PC</t>
  </si>
  <si>
    <t>1525804812</t>
  </si>
  <si>
    <t>505</t>
  </si>
  <si>
    <t>7596917030</t>
  </si>
  <si>
    <t>Demontáž telefonních objektů VTO 3 - 11</t>
  </si>
  <si>
    <t>-345480799</t>
  </si>
  <si>
    <t>506</t>
  </si>
  <si>
    <t>7596925030</t>
  </si>
  <si>
    <t>Montáž kabelové skříně Krone KVZ 59 m1 - m2 se soklem</t>
  </si>
  <si>
    <t>-180759207</t>
  </si>
  <si>
    <t>Montáž kabelové skříně Krone KVZ 59 m1 - m2 se soklem - usazení skříně a zatažení kabelů</t>
  </si>
  <si>
    <t>507</t>
  </si>
  <si>
    <t>7596955020</t>
  </si>
  <si>
    <t>Montáž stožáru rozhlasového na betonový základ</t>
  </si>
  <si>
    <t>-2002558244</t>
  </si>
  <si>
    <t>Montáž stožáru rozhlasového na betonový základ - včetně zatažení kabelů a opravného nátěru. Bez zemních prací</t>
  </si>
  <si>
    <t>508</t>
  </si>
  <si>
    <t>7596957020</t>
  </si>
  <si>
    <t>Demontáž rozhlasového stožáru z betonového základu</t>
  </si>
  <si>
    <t>-474895116</t>
  </si>
  <si>
    <t>509</t>
  </si>
  <si>
    <t>7596957025</t>
  </si>
  <si>
    <t>Demontáž rozhlasového stožáru ze železného základu</t>
  </si>
  <si>
    <t>1974354777</t>
  </si>
  <si>
    <t>510</t>
  </si>
  <si>
    <t>7596957030</t>
  </si>
  <si>
    <t>Demontáž rozhlasového stožáru rozhlasového sloupku pro hovorovou soupravu</t>
  </si>
  <si>
    <t>1177287894</t>
  </si>
  <si>
    <t>511</t>
  </si>
  <si>
    <t>7598035005</t>
  </si>
  <si>
    <t>Měření parametrů optického kabelu na třech vlnových délkách metodou OTDR a TM na skládce, kabelu do 8 vláken</t>
  </si>
  <si>
    <t>-1995560153</t>
  </si>
  <si>
    <t>Měření parametrů optického kabelu na třech vlnových délkách metodou OTDR a TM na skládce, kabelu do 8 vláken - včetně vyhotovení měřícího protokolu</t>
  </si>
  <si>
    <t>7598035010</t>
  </si>
  <si>
    <t>Měření parametrů optického kabelu na třech vlnových délkách metodou OTDR a TM na skládce, kabelu s 12 vlákny</t>
  </si>
  <si>
    <t>-1701911293</t>
  </si>
  <si>
    <t>Měření parametrů optického kabelu na třech vlnových délkách metodou OTDR a TM na skládce, kabelu s 12 vlákny - včetně vyhotovení měřícího protokolu</t>
  </si>
  <si>
    <t>513</t>
  </si>
  <si>
    <t>7598035050</t>
  </si>
  <si>
    <t>Měření parametrů optického kabelu na třech vlnových délkách metodou OTDR a TM po položení nebo zavěšení, kabelu do 8 vláken</t>
  </si>
  <si>
    <t>1885296426</t>
  </si>
  <si>
    <t>Měření parametrů optického kabelu na třech vlnových délkách metodou OTDR a TM po položení nebo zavěšení, kabelu do 8 vláken - včetně vyhotovení měřícího protokolu</t>
  </si>
  <si>
    <t>514</t>
  </si>
  <si>
    <t>7598035055</t>
  </si>
  <si>
    <t>Měření parametrů optického kabelu na třech vlnových délkách metodou OTDR a TM po položení nebo zavěšení, kabelu s 12 vlákny</t>
  </si>
  <si>
    <t>964824411</t>
  </si>
  <si>
    <t>Měření parametrů optického kabelu na třech vlnových délkách metodou OTDR a TM po položení nebo zavěšení, kabelu s 12 vlákny - včetně vyhotovení měřícího protokolu</t>
  </si>
  <si>
    <t>515</t>
  </si>
  <si>
    <t>7598035100</t>
  </si>
  <si>
    <t>Měření OTDR (reflektometrická metoda) pro tři vlnové délky jednosměrné</t>
  </si>
  <si>
    <t>1522341524</t>
  </si>
  <si>
    <t>516</t>
  </si>
  <si>
    <t>7598035105</t>
  </si>
  <si>
    <t>Měření OTDR (reflektometrická metoda) pro tři vlnové délky obousměrné</t>
  </si>
  <si>
    <t>1272783484</t>
  </si>
  <si>
    <t>517</t>
  </si>
  <si>
    <t>7598035120</t>
  </si>
  <si>
    <t>Měření TM (přímá metoda) pro tři vlnové délky jednosměrné</t>
  </si>
  <si>
    <t>-1853223764</t>
  </si>
  <si>
    <t>518</t>
  </si>
  <si>
    <t>7598035125</t>
  </si>
  <si>
    <t>Měření TM (přímá metoda) pro tři vlnové délky obousměrné</t>
  </si>
  <si>
    <t>-2104044559</t>
  </si>
  <si>
    <t>519</t>
  </si>
  <si>
    <t>7598035130</t>
  </si>
  <si>
    <t>TM + OTDR tři vlnové délky obousměrně</t>
  </si>
  <si>
    <t>997194333</t>
  </si>
  <si>
    <t>520</t>
  </si>
  <si>
    <t>7598035135</t>
  </si>
  <si>
    <t>TM + OTDR + PMD tři vlnové délky obousměrně</t>
  </si>
  <si>
    <t>979113517</t>
  </si>
  <si>
    <t>521</t>
  </si>
  <si>
    <t>7598035150</t>
  </si>
  <si>
    <t>Záznam a vyhodnocení měřících protokolů na nosič (1 případ = 1 kus)</t>
  </si>
  <si>
    <t>-2044177853</t>
  </si>
  <si>
    <t>522</t>
  </si>
  <si>
    <t>7598035160</t>
  </si>
  <si>
    <t>Oživení systému</t>
  </si>
  <si>
    <t>-387823088</t>
  </si>
  <si>
    <t>523</t>
  </si>
  <si>
    <t>7598035170</t>
  </si>
  <si>
    <t>Kontrola tlakutěsnosti HDPE trubky v úseku do 2 000 m</t>
  </si>
  <si>
    <t>1745296555</t>
  </si>
  <si>
    <t>524</t>
  </si>
  <si>
    <t>7598035205</t>
  </si>
  <si>
    <t>Nastavení a konfigurace SW dohledu - 1port</t>
  </si>
  <si>
    <t>929596779</t>
  </si>
  <si>
    <t>525</t>
  </si>
  <si>
    <t>7598035206</t>
  </si>
  <si>
    <t>Nastavení a konfigurace přenosové a datové sítě, např. firewall, switchů, routerů, modemů</t>
  </si>
  <si>
    <t>889853353</t>
  </si>
  <si>
    <t>526</t>
  </si>
  <si>
    <t>7598035210</t>
  </si>
  <si>
    <t>Nastavení a konfigurace modemu HDSL</t>
  </si>
  <si>
    <t>-875094801</t>
  </si>
  <si>
    <t>527</t>
  </si>
  <si>
    <t>7598055015</t>
  </si>
  <si>
    <t>Měření rozhlasového zařízení bez měření ZR do 300 W</t>
  </si>
  <si>
    <t>-1644497375</t>
  </si>
  <si>
    <t>528</t>
  </si>
  <si>
    <t>7598055085</t>
  </si>
  <si>
    <t>Zkoušení reproduktoru při 1 programové ústředně</t>
  </si>
  <si>
    <t>-1739237599</t>
  </si>
  <si>
    <t>529</t>
  </si>
  <si>
    <t>7598075005</t>
  </si>
  <si>
    <t>Měření strukturované kabeláže 1 port</t>
  </si>
  <si>
    <t>-811661283</t>
  </si>
  <si>
    <t>530</t>
  </si>
  <si>
    <t>7598075010</t>
  </si>
  <si>
    <t>Přezkoušení funkčnosti po připojení sdělovacího zařízení na kabelové vedení v síti ŽDC</t>
  </si>
  <si>
    <t>-1967091134</t>
  </si>
  <si>
    <t>531</t>
  </si>
  <si>
    <t>7598085025</t>
  </si>
  <si>
    <t>Rozšíření závěrečného měření koaxiálních kabelů 4 koaxiální páry</t>
  </si>
  <si>
    <t>úsek</t>
  </si>
  <si>
    <t>-410441398</t>
  </si>
  <si>
    <t>532</t>
  </si>
  <si>
    <t>7596415040</t>
  </si>
  <si>
    <t>Montáž ústředny ASHS</t>
  </si>
  <si>
    <t>518766065</t>
  </si>
  <si>
    <t>Montáž ústředny ASHS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</si>
  <si>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533</t>
  </si>
  <si>
    <t>7596417040</t>
  </si>
  <si>
    <t>Demontáž ústředny ASHS</t>
  </si>
  <si>
    <t>-316852368</t>
  </si>
  <si>
    <t>534</t>
  </si>
  <si>
    <t>7596445005</t>
  </si>
  <si>
    <t>Montáž prvku pro EPS, ASHS (čidlo, hlásič, spínač atd.)</t>
  </si>
  <si>
    <t>1433765826</t>
  </si>
  <si>
    <t>535</t>
  </si>
  <si>
    <t>7596447005</t>
  </si>
  <si>
    <t>Demontáž prvku pro EPS, ASHS (čidlo, hlásič, spínač atd.)</t>
  </si>
  <si>
    <t>-319972206</t>
  </si>
  <si>
    <t>536</t>
  </si>
  <si>
    <t>7596473010</t>
  </si>
  <si>
    <t>ASHS - oprava tlakové láhve</t>
  </si>
  <si>
    <t>litr</t>
  </si>
  <si>
    <t>2124921896</t>
  </si>
  <si>
    <t>ASHS - oprava tlakové láhve - odčerpání hasiva, přetěsnění, napuštění hasiva</t>
  </si>
  <si>
    <t>537</t>
  </si>
  <si>
    <t>7596473020</t>
  </si>
  <si>
    <t>Tlaková zkouška lahví s plynem pro ASHS poškozujícím ozónovou sféru (Kjótský protokol)</t>
  </si>
  <si>
    <t>-140820475</t>
  </si>
  <si>
    <t>538</t>
  </si>
  <si>
    <t>7596473025</t>
  </si>
  <si>
    <t>Tlaková zkouška lahví s plynem pro ASHS nepoškozujícím ozónovou sféru (Kjótský protokol)</t>
  </si>
  <si>
    <t>-1336013924</t>
  </si>
  <si>
    <t>539</t>
  </si>
  <si>
    <t>7596473040</t>
  </si>
  <si>
    <t>Doplnění hasiva (plynu) poškozujícím ozónovou sféru (Kjótský protokol)</t>
  </si>
  <si>
    <t>-1231615571</t>
  </si>
  <si>
    <t>540</t>
  </si>
  <si>
    <t>7596473045</t>
  </si>
  <si>
    <t>Doplnění hasiva (plynu) nepoškozujícím ozónovou sféru (Kjótský protokol)</t>
  </si>
  <si>
    <t>915919058</t>
  </si>
  <si>
    <t>541</t>
  </si>
  <si>
    <t>7596474010</t>
  </si>
  <si>
    <t>ASHS - zkouška činnosti při provozu půlroční cyklus</t>
  </si>
  <si>
    <t>274212227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</si>
  <si>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</si>
  <si>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542</t>
  </si>
  <si>
    <t>7596474020</t>
  </si>
  <si>
    <t>ASHS - kontrola provozuschopnosti roční cyklus</t>
  </si>
  <si>
    <t>1864408415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</si>
  <si>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</si>
  <si>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543</t>
  </si>
  <si>
    <t>7596474030</t>
  </si>
  <si>
    <t>ASHS - kontrola provozuschopnosti včetně průchodnosti potrubí, dvouletý cyklus</t>
  </si>
  <si>
    <t>-99212853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</si>
  <si>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</si>
  <si>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544</t>
  </si>
  <si>
    <t>7596474040</t>
  </si>
  <si>
    <t>ASHS - kontrola provozuschopnosti včetně kontroly tlakových lahví, pětiletý cyklus</t>
  </si>
  <si>
    <t>-268463774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</si>
  <si>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</si>
  <si>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545</t>
  </si>
  <si>
    <t>7596475010</t>
  </si>
  <si>
    <t>Montáž hasící části ASHS spouštěče, elmag.ventilů, trysek,ručního spouštěče a tlakového spínače</t>
  </si>
  <si>
    <t>soubor</t>
  </si>
  <si>
    <t>-1429985438</t>
  </si>
  <si>
    <t>546</t>
  </si>
  <si>
    <t>7596475020</t>
  </si>
  <si>
    <t>Montáž ventilu pro tlakovou láhev</t>
  </si>
  <si>
    <t>-742824225</t>
  </si>
  <si>
    <t>547</t>
  </si>
  <si>
    <t>7596475030</t>
  </si>
  <si>
    <t>Montáž spouštěcí hlavice ventilu tlakové lahve</t>
  </si>
  <si>
    <t>-1271473015</t>
  </si>
  <si>
    <t>548</t>
  </si>
  <si>
    <t>7596475040</t>
  </si>
  <si>
    <t>Montáž trysky pro vypouštění hasiva</t>
  </si>
  <si>
    <t>-1259492009</t>
  </si>
  <si>
    <t>549</t>
  </si>
  <si>
    <t>7596475050</t>
  </si>
  <si>
    <t>Montáž rozvodného potrubí hasiva/plynu</t>
  </si>
  <si>
    <t>-1969327970</t>
  </si>
  <si>
    <t>550</t>
  </si>
  <si>
    <t>7596477010</t>
  </si>
  <si>
    <t>Demontáž hasící části ASHS spouštěče, elmag. ventily, trysky, ruční spouštěč a tlakový spínač</t>
  </si>
  <si>
    <t>1367536669</t>
  </si>
  <si>
    <t>551</t>
  </si>
  <si>
    <t>7596477020</t>
  </si>
  <si>
    <t>Demontáž ventilu pro tlakovou láhev</t>
  </si>
  <si>
    <t>-685824342</t>
  </si>
  <si>
    <t>552</t>
  </si>
  <si>
    <t>7596477030</t>
  </si>
  <si>
    <t>Demontáž spouštěcí hlavice ventilu tlakové lahve</t>
  </si>
  <si>
    <t>-1147713223</t>
  </si>
  <si>
    <t>553</t>
  </si>
  <si>
    <t>7596477040</t>
  </si>
  <si>
    <t>Demontáž trysky pro vypouštění hasiva</t>
  </si>
  <si>
    <t>1320136396</t>
  </si>
  <si>
    <t>554</t>
  </si>
  <si>
    <t>7596477050</t>
  </si>
  <si>
    <t>Demontáž rozvodného potrubí hasiva/plynu</t>
  </si>
  <si>
    <t>1744503318</t>
  </si>
  <si>
    <t>02 - stavební práce</t>
  </si>
  <si>
    <t>HSV - Práce a dodávky HSV</t>
  </si>
  <si>
    <t xml:space="preserve">    2 - Zakládání</t>
  </si>
  <si>
    <t xml:space="preserve">    5 - Komunikace pozemní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</si>
  <si>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</si>
  <si>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</si>
  <si>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</si>
  <si>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</si>
  <si>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</si>
  <si>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Zakládání</t>
  </si>
  <si>
    <t>275123901</t>
  </si>
  <si>
    <t>Montáž ŽB základových patek pro skelet hmotnosti do 2,5 t</t>
  </si>
  <si>
    <t>1148845834</t>
  </si>
  <si>
    <t>Montáž základových patek ze železobetonu hmotnosti do 2,5 t</t>
  </si>
  <si>
    <t>Komunikace pozemní</t>
  </si>
  <si>
    <t>5915005030</t>
  </si>
  <si>
    <t>Hloubení rýh nebo jam ručně na železničním spodku v hornině třídy těžitelnosti I skupiny 3</t>
  </si>
  <si>
    <t>m3</t>
  </si>
  <si>
    <t>723047747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</si>
  <si>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</si>
  <si>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5915005040</t>
  </si>
  <si>
    <t>Hloubení rýh nebo jam ručně na železničním spodku v hornině třídy těžitelnosti II skupiny 4</t>
  </si>
  <si>
    <t>1192407746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</si>
  <si>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</si>
  <si>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</si>
  <si>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</si>
  <si>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1789296678</t>
  </si>
  <si>
    <t>Zásyp jam nebo rýh sypaninou na železničním spodku bez zhutnění. Poznámka: 1. Ceny zásypu jam a rýh se zhutněním jsou určeny pro jakoukoliv míru zhutnění.</t>
  </si>
  <si>
    <t>5915007020</t>
  </si>
  <si>
    <t>Zásyp jam nebo rýh sypaninou na železničním spodku se zhutněním</t>
  </si>
  <si>
    <t>-2046213237</t>
  </si>
  <si>
    <t>Zásyp jam nebo rýh sypaninou na železničním spodku se zhutněním. Poznámka: 1. Ceny zásypu jam a rýh se zhutněním jsou určeny pro jakoukoliv míru zhutnění.</t>
  </si>
  <si>
    <t>Ostatní konstrukce a práce, bourání</t>
  </si>
  <si>
    <t>965011111</t>
  </si>
  <si>
    <t>Demontáž prefabrikovaných základových patek z ŽB hmotnosti do 5 t</t>
  </si>
  <si>
    <t>CS ÚRS 2021 01</t>
  </si>
  <si>
    <t>1731377682</t>
  </si>
  <si>
    <t>Demontáž základových prefabrikovaných konstrukcí z betonu železového patek hmotnosti jednotlivě do 5 t</t>
  </si>
  <si>
    <t>Práce a dodávky M</t>
  </si>
  <si>
    <t>46-M</t>
  </si>
  <si>
    <t>Zemní práce při extr.mont.pracích</t>
  </si>
  <si>
    <t>460581121</t>
  </si>
  <si>
    <t>Zatravnění včetně zalití vodou na rovině</t>
  </si>
  <si>
    <t>m2</t>
  </si>
  <si>
    <t>-49258630</t>
  </si>
  <si>
    <t>Úprava terénu zatravnění, včetně dodání osiva a zalití vodou na rovině</t>
  </si>
  <si>
    <t>460581122</t>
  </si>
  <si>
    <t>Zatravnění včetně zalití vodou ve svahu</t>
  </si>
  <si>
    <t>2117269374</t>
  </si>
  <si>
    <t>Úprava terénu zatravnění, včetně dodání osiva a zalití vodou ve svahu</t>
  </si>
  <si>
    <t>460631125</t>
  </si>
  <si>
    <t>Neřízený zemní protlak při elektromontážích v hornině tř I a II skupiny 3 a 4 vnějšího průměru do 110 mm</t>
  </si>
  <si>
    <t>-1504468701</t>
  </si>
  <si>
    <t>Zemní protlaky neřízený zemní protlak (krtek) v hornině třídy těžitelnosti I a II skupiny 3 a 4 průměr protlaku přes 90 do 110 mm</t>
  </si>
  <si>
    <t>460631126</t>
  </si>
  <si>
    <t>Neřízený zemní protlak při elektromontážích v hornině tř I a II skupiny 3 a 4 vnějšího průměru do 125 mm</t>
  </si>
  <si>
    <t>-259571803</t>
  </si>
  <si>
    <t>Zemní protlaky neřízený zemní protlak (krtek) v hornině třídy těžitelnosti I a II skupiny 3 a 4 průměr protlaku přes 110 do 125 mm</t>
  </si>
  <si>
    <t>460631127</t>
  </si>
  <si>
    <t>Neřízený zemní protlak při elektromontážích v hornině tř I a II skupiny 3 a 4 vnějšího průměru do 160 mm</t>
  </si>
  <si>
    <t>-1716581192</t>
  </si>
  <si>
    <t>Zemní protlaky neřízený zemní protlak (krtek) v hornině třídy těžitelnosti I a II skupiny 3 a 4 průměr protlaku přes 125 do 160 mm</t>
  </si>
  <si>
    <t>460661511</t>
  </si>
  <si>
    <t>Kabelové lože z písku pro kabely nn kryté plastovou fólií š lože do 25 cm</t>
  </si>
  <si>
    <t>-2076813758</t>
  </si>
  <si>
    <t>Kabelové lože z písku včetně podsypu, zhutnění a urovnání povrchu pro kabely nn zakryté plastovou fólií, šířky do 25 cm</t>
  </si>
  <si>
    <t>460661512</t>
  </si>
  <si>
    <t>Kabelové lože z písku pro kabely nn kryté plastovou fólií š lože do 50 cm</t>
  </si>
  <si>
    <t>633670814</t>
  </si>
  <si>
    <t>Kabelové lože z písku včetně podsypu, zhutnění a urovnání povrchu pro kabely nn zakryté plastovou fólií, šířky přes 25 do 50 cm</t>
  </si>
  <si>
    <t>460751111</t>
  </si>
  <si>
    <t>Osazení kabelových kanálů do rýhy z prefabrikovaných betonových žlabů vnější šířky do 20 cm</t>
  </si>
  <si>
    <t>566288520</t>
  </si>
  <si>
    <t>Osazení kabelových kanálů včetně utěsnění, vyspárování a zakrytí víkem z prefabrikovaných betonových žlabů do rýhy, bez výkopových prací vnější šířky do 20 cm</t>
  </si>
  <si>
    <t>460751112</t>
  </si>
  <si>
    <t>Osazení kabelových kanálů do rýhy z prefabrikovaných betonových žlabů vnější šířky do 25 cm</t>
  </si>
  <si>
    <t>1084179240</t>
  </si>
  <si>
    <t>Osazení kabelových kanálů včetně utěsnění, vyspárování a zakrytí víkem z prefabrikovaných betonových žlabů do rýhy, bez výkopových prací vnější šířky přes 20 do 25 cm</t>
  </si>
  <si>
    <t>460751113</t>
  </si>
  <si>
    <t>Osazení kabelových kanálů do rýhy z prefabrikovaných betonových žlabů vnější šířky do 35 cm</t>
  </si>
  <si>
    <t>672673623</t>
  </si>
  <si>
    <t>Osazení kabelových kanálů včetně utěsnění, vyspárování a zakrytí víkem z prefabrikovaných betonových žlabů do rýhy, bez výkopových prací vnější šířky přes 25 do 35 cm</t>
  </si>
  <si>
    <t>460752111</t>
  </si>
  <si>
    <t>Osazení kabelových kanálů do rýhy ze žlabů plastových šířky do 10 cm</t>
  </si>
  <si>
    <t>-432300321</t>
  </si>
  <si>
    <t>Osazení kabelových kanálů včetně utěsnění, vyspárování a zakrytí víkem ze žlabů plastových do rýhy, bez výkopových prací vnější šířky do 10 cm</t>
  </si>
  <si>
    <t>460752112</t>
  </si>
  <si>
    <t>Osazení kabelových kanálů do rýhy ze žlabů plastových šířky do 20 cm</t>
  </si>
  <si>
    <t>-244952038</t>
  </si>
  <si>
    <t>Osazení kabelových kanálů včetně utěsnění, vyspárování a zakrytí víkem ze žlabů plastových do rýhy, bez výkopových prací vnější šířky přes 10 do 20 cm</t>
  </si>
  <si>
    <t>460761111</t>
  </si>
  <si>
    <t>Odkrytí a zakrytí žlabů betonových vnější šířky do 20 cm</t>
  </si>
  <si>
    <t>147959540</t>
  </si>
  <si>
    <t>Odkrytí a zakrytí betonových žlabů včetně obnovy, případně výměny poškozených vík vnější šířky do 20 cm</t>
  </si>
  <si>
    <t>460761112</t>
  </si>
  <si>
    <t>Odkrytí a zakrytí žlabů betonových vnější šířky do 25 cm</t>
  </si>
  <si>
    <t>537348741</t>
  </si>
  <si>
    <t>Odkrytí a zakrytí betonových žlabů včetně obnovy, případně výměny poškozených vík vnější šířky přes 20 do 25 cm</t>
  </si>
  <si>
    <t>460761113</t>
  </si>
  <si>
    <t>Odkrytí a zakrytí žlabů betonových vnější šířky do 35 cm</t>
  </si>
  <si>
    <t>1153109219</t>
  </si>
  <si>
    <t>Odkrytí a zakrytí betonových žlabů včetně obnovy, případně výměny poškozených vík vnější šířky přes 25 do 35 cm</t>
  </si>
  <si>
    <t>460791211</t>
  </si>
  <si>
    <t>Montáž trubek ochranných plastových ohebných D do 32 mm uložených do rýhy</t>
  </si>
  <si>
    <t>1791381233</t>
  </si>
  <si>
    <t>Montáž trubek ochranných uložených volně do rýhy plastových ohebných, vnitřního průměru do 32 mm</t>
  </si>
  <si>
    <t>460791212</t>
  </si>
  <si>
    <t>Montáž trubek ochranných plastových ohebných do 50 mm uložených do rýhy</t>
  </si>
  <si>
    <t>757498574</t>
  </si>
  <si>
    <t>Montáž trubek ochranných uložených volně do rýhy plastových ohebných, vnitřního průměru přes 32 do 50 mm</t>
  </si>
  <si>
    <t>460791213</t>
  </si>
  <si>
    <t>Montáž trubek ochranných plastových ohebných do 90 mm uložených do rýhy</t>
  </si>
  <si>
    <t>1652469366</t>
  </si>
  <si>
    <t>Montáž trubek ochranných uložených volně do rýhy plastových ohebných, vnitřního průměru přes 50 do 90 mm</t>
  </si>
  <si>
    <t>460791214</t>
  </si>
  <si>
    <t>Montáž trubek ochranných plastových ohebných do 110 mm uložených do rýhy</t>
  </si>
  <si>
    <t>-976667640</t>
  </si>
  <si>
    <t>Montáž trubek ochranných uložených volně do rýhy plastových ohebných, vnitřního průměru přes 90 do 110 mm</t>
  </si>
  <si>
    <t>460791215</t>
  </si>
  <si>
    <t>Montáž trubek ochranných plastových ohebných do 133 mm uložených do rýhy</t>
  </si>
  <si>
    <t>96945198</t>
  </si>
  <si>
    <t>Montáž trubek ochranných uložených volně do rýhy plastových ohebných, vnitřního průměru přes 110 do 133 mm</t>
  </si>
  <si>
    <t>460791216</t>
  </si>
  <si>
    <t>Montáž trubek ochranných plastových ohebných do 172 mm uložených do rýhy</t>
  </si>
  <si>
    <t>2010847429</t>
  </si>
  <si>
    <t>Montáž trubek ochranných uložených volně do rýhy plastových ohebných, vnitřního průměru přes 133 do 172 mm</t>
  </si>
  <si>
    <t xml:space="preserve">03 - VRN+VON </t>
  </si>
  <si>
    <t>VRN - Vedlejší rozpočtové náklady</t>
  </si>
  <si>
    <t xml:space="preserve">    HZS - Hodinové zúčtovací sazby</t>
  </si>
  <si>
    <t xml:space="preserve">      OST - Ostatní</t>
  </si>
  <si>
    <t>VRN</t>
  </si>
  <si>
    <t>Vedlejší rozpočtové náklady</t>
  </si>
  <si>
    <t>022121001</t>
  </si>
  <si>
    <t>Geodetické práce Diagnostika technické infrastruktury Vytýčení trasy inženýrských sítí</t>
  </si>
  <si>
    <t>%</t>
  </si>
  <si>
    <t>1777272453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</si>
  <si>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</si>
  <si>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023122001</t>
  </si>
  <si>
    <t>Projektové práce Projektová dokumentace - přípravné práce Projekt opravy zabezpečovacích, sdělovacích, elektrických zařízení</t>
  </si>
  <si>
    <t>-1569005868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</si>
  <si>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</si>
  <si>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023131011</t>
  </si>
  <si>
    <t>Projektové práce Dokumentace skutečného provedení zabezpečovacích, sdělovacích, elektrických zařízení</t>
  </si>
  <si>
    <t>-1812570375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</si>
  <si>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</si>
  <si>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HZS</t>
  </si>
  <si>
    <t>Hodinové zúčtovací sazby</t>
  </si>
  <si>
    <t>HZS4232</t>
  </si>
  <si>
    <t>Hodinová zúčtovací sazba technik odborný</t>
  </si>
  <si>
    <t>296825094</t>
  </si>
  <si>
    <t>Hodinové zúčtovací sazby ostatních profesí  revizní a kontrolní činnost technik odborný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</si>
  <si>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</si>
  <si>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</si>
  <si>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1360633215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</si>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</sst>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topLeftCell="A9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F2" s="248"/>
      <c r="BG2" s="248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S4" s="14" t="s">
        <v>12</v>
      </c>
    </row>
    <row r="5" spans="1:74" s="1" customFormat="1" ht="12" customHeight="1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19"/>
      <c r="AQ5" s="19"/>
      <c r="AR5" s="17"/>
      <c r="BS5" s="14" t="s">
        <v>7</v>
      </c>
    </row>
    <row r="6" spans="1:74" s="1" customFormat="1" ht="36.950000000000003" customHeight="1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215" t="s">
        <v>16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19"/>
      <c r="AQ6" s="19"/>
      <c r="AR6" s="17"/>
      <c r="BS6" s="14" t="s">
        <v>7</v>
      </c>
    </row>
    <row r="7" spans="1:74" s="1" customFormat="1" ht="12" customHeight="1">
      <c r="B7" s="18"/>
      <c r="C7" s="19"/>
      <c r="D7" s="25" t="s">
        <v>17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18</v>
      </c>
      <c r="AL7" s="19"/>
      <c r="AM7" s="19"/>
      <c r="AN7" s="23" t="s">
        <v>1</v>
      </c>
      <c r="AO7" s="19"/>
      <c r="AP7" s="19"/>
      <c r="AQ7" s="19"/>
      <c r="AR7" s="17"/>
      <c r="BS7" s="14" t="s">
        <v>7</v>
      </c>
    </row>
    <row r="8" spans="1:74" s="1" customFormat="1" ht="12" customHeight="1">
      <c r="B8" s="18"/>
      <c r="C8" s="19"/>
      <c r="D8" s="25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7</v>
      </c>
    </row>
    <row r="10" spans="1:74" s="1" customFormat="1" ht="12" customHeight="1">
      <c r="B10" s="18"/>
      <c r="C10" s="19"/>
      <c r="D10" s="25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24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7</v>
      </c>
    </row>
    <row r="11" spans="1:74" s="1" customFormat="1" ht="18.399999999999999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26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7</v>
      </c>
    </row>
    <row r="13" spans="1:74" s="1" customFormat="1" ht="12" customHeight="1">
      <c r="B13" s="18"/>
      <c r="C13" s="19"/>
      <c r="D13" s="25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24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7</v>
      </c>
    </row>
    <row r="14" spans="1:74">
      <c r="B14" s="18"/>
      <c r="C14" s="19"/>
      <c r="D14" s="19"/>
      <c r="E14" s="23" t="s">
        <v>25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26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pans="1:74" s="1" customFormat="1" ht="12" customHeight="1">
      <c r="B16" s="18"/>
      <c r="C16" s="19"/>
      <c r="D16" s="25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24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pans="1:71" s="1" customFormat="1" ht="18.399999999999999" customHeight="1">
      <c r="B17" s="18"/>
      <c r="C17" s="19"/>
      <c r="D17" s="19"/>
      <c r="E17" s="23" t="s">
        <v>25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26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7</v>
      </c>
    </row>
    <row r="19" spans="1:71" s="1" customFormat="1" ht="12" customHeight="1">
      <c r="B19" s="18"/>
      <c r="C19" s="19"/>
      <c r="D19" s="25" t="s">
        <v>29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24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7</v>
      </c>
    </row>
    <row r="20" spans="1:71" s="1" customFormat="1" ht="18.399999999999999" customHeight="1">
      <c r="B20" s="18"/>
      <c r="C20" s="19"/>
      <c r="D20" s="19"/>
      <c r="E20" s="23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26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16.5" customHeight="1">
      <c r="B23" s="18"/>
      <c r="C23" s="19"/>
      <c r="D23" s="19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19"/>
      <c r="AP23" s="19"/>
      <c r="AQ23" s="19"/>
      <c r="AR23" s="1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5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" customHeight="1">
      <c r="A26" s="28"/>
      <c r="B26" s="29"/>
      <c r="C26" s="30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7">
        <f>ROUND(AG94,2)</f>
        <v>15245162.4</v>
      </c>
      <c r="AL26" s="218"/>
      <c r="AM26" s="218"/>
      <c r="AN26" s="218"/>
      <c r="AO26" s="218"/>
      <c r="AP26" s="30"/>
      <c r="AQ26" s="30"/>
      <c r="AR26" s="33"/>
      <c r="BG26" s="28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G27" s="28"/>
    </row>
    <row r="28" spans="1:71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19" t="s">
        <v>33</v>
      </c>
      <c r="M28" s="219"/>
      <c r="N28" s="219"/>
      <c r="O28" s="219"/>
      <c r="P28" s="219"/>
      <c r="Q28" s="30"/>
      <c r="R28" s="30"/>
      <c r="S28" s="30"/>
      <c r="T28" s="30"/>
      <c r="U28" s="30"/>
      <c r="V28" s="30"/>
      <c r="W28" s="219" t="s">
        <v>34</v>
      </c>
      <c r="X28" s="219"/>
      <c r="Y28" s="219"/>
      <c r="Z28" s="219"/>
      <c r="AA28" s="219"/>
      <c r="AB28" s="219"/>
      <c r="AC28" s="219"/>
      <c r="AD28" s="219"/>
      <c r="AE28" s="219"/>
      <c r="AF28" s="30"/>
      <c r="AG28" s="30"/>
      <c r="AH28" s="30"/>
      <c r="AI28" s="30"/>
      <c r="AJ28" s="30"/>
      <c r="AK28" s="219" t="s">
        <v>35</v>
      </c>
      <c r="AL28" s="219"/>
      <c r="AM28" s="219"/>
      <c r="AN28" s="219"/>
      <c r="AO28" s="219"/>
      <c r="AP28" s="30"/>
      <c r="AQ28" s="30"/>
      <c r="AR28" s="33"/>
      <c r="BG28" s="28"/>
    </row>
    <row r="29" spans="1:71" s="3" customFormat="1" ht="14.45" customHeight="1">
      <c r="B29" s="34"/>
      <c r="C29" s="35"/>
      <c r="D29" s="25" t="s">
        <v>36</v>
      </c>
      <c r="E29" s="35"/>
      <c r="F29" s="25" t="s">
        <v>37</v>
      </c>
      <c r="G29" s="35"/>
      <c r="H29" s="35"/>
      <c r="I29" s="35"/>
      <c r="J29" s="35"/>
      <c r="K29" s="35"/>
      <c r="L29" s="222">
        <v>0.21</v>
      </c>
      <c r="M29" s="221"/>
      <c r="N29" s="221"/>
      <c r="O29" s="221"/>
      <c r="P29" s="221"/>
      <c r="Q29" s="35"/>
      <c r="R29" s="35"/>
      <c r="S29" s="35"/>
      <c r="T29" s="35"/>
      <c r="U29" s="35"/>
      <c r="V29" s="35"/>
      <c r="W29" s="220">
        <f>ROUND(BB94, 2)</f>
        <v>15245162.4</v>
      </c>
      <c r="X29" s="221"/>
      <c r="Y29" s="221"/>
      <c r="Z29" s="221"/>
      <c r="AA29" s="221"/>
      <c r="AB29" s="221"/>
      <c r="AC29" s="221"/>
      <c r="AD29" s="221"/>
      <c r="AE29" s="221"/>
      <c r="AF29" s="35"/>
      <c r="AG29" s="35"/>
      <c r="AH29" s="35"/>
      <c r="AI29" s="35"/>
      <c r="AJ29" s="35"/>
      <c r="AK29" s="220">
        <f>ROUND(AX94, 2)</f>
        <v>3201484.1</v>
      </c>
      <c r="AL29" s="221"/>
      <c r="AM29" s="221"/>
      <c r="AN29" s="221"/>
      <c r="AO29" s="221"/>
      <c r="AP29" s="35"/>
      <c r="AQ29" s="35"/>
      <c r="AR29" s="36"/>
    </row>
    <row r="30" spans="1:71" s="3" customFormat="1" ht="14.45" customHeight="1">
      <c r="B30" s="34"/>
      <c r="C30" s="35"/>
      <c r="D30" s="35"/>
      <c r="E30" s="35"/>
      <c r="F30" s="25" t="s">
        <v>38</v>
      </c>
      <c r="G30" s="35"/>
      <c r="H30" s="35"/>
      <c r="I30" s="35"/>
      <c r="J30" s="35"/>
      <c r="K30" s="35"/>
      <c r="L30" s="222">
        <v>0.15</v>
      </c>
      <c r="M30" s="221"/>
      <c r="N30" s="221"/>
      <c r="O30" s="221"/>
      <c r="P30" s="221"/>
      <c r="Q30" s="35"/>
      <c r="R30" s="35"/>
      <c r="S30" s="35"/>
      <c r="T30" s="35"/>
      <c r="U30" s="35"/>
      <c r="V30" s="35"/>
      <c r="W30" s="220">
        <f>ROUND(BC94, 2)</f>
        <v>0</v>
      </c>
      <c r="X30" s="221"/>
      <c r="Y30" s="221"/>
      <c r="Z30" s="221"/>
      <c r="AA30" s="221"/>
      <c r="AB30" s="221"/>
      <c r="AC30" s="221"/>
      <c r="AD30" s="221"/>
      <c r="AE30" s="221"/>
      <c r="AF30" s="35"/>
      <c r="AG30" s="35"/>
      <c r="AH30" s="35"/>
      <c r="AI30" s="35"/>
      <c r="AJ30" s="35"/>
      <c r="AK30" s="220">
        <f>ROUND(AY94, 2)</f>
        <v>0</v>
      </c>
      <c r="AL30" s="221"/>
      <c r="AM30" s="221"/>
      <c r="AN30" s="221"/>
      <c r="AO30" s="221"/>
      <c r="AP30" s="35"/>
      <c r="AQ30" s="35"/>
      <c r="AR30" s="36"/>
    </row>
    <row r="31" spans="1:71" s="3" customFormat="1" ht="14.45" hidden="1" customHeight="1">
      <c r="B31" s="34"/>
      <c r="C31" s="35"/>
      <c r="D31" s="35"/>
      <c r="E31" s="35"/>
      <c r="F31" s="25" t="s">
        <v>39</v>
      </c>
      <c r="G31" s="35"/>
      <c r="H31" s="35"/>
      <c r="I31" s="35"/>
      <c r="J31" s="35"/>
      <c r="K31" s="35"/>
      <c r="L31" s="222">
        <v>0.21</v>
      </c>
      <c r="M31" s="221"/>
      <c r="N31" s="221"/>
      <c r="O31" s="221"/>
      <c r="P31" s="221"/>
      <c r="Q31" s="35"/>
      <c r="R31" s="35"/>
      <c r="S31" s="35"/>
      <c r="T31" s="35"/>
      <c r="U31" s="35"/>
      <c r="V31" s="35"/>
      <c r="W31" s="220">
        <f>ROUND(BD94, 2)</f>
        <v>0</v>
      </c>
      <c r="X31" s="221"/>
      <c r="Y31" s="221"/>
      <c r="Z31" s="221"/>
      <c r="AA31" s="221"/>
      <c r="AB31" s="221"/>
      <c r="AC31" s="221"/>
      <c r="AD31" s="221"/>
      <c r="AE31" s="221"/>
      <c r="AF31" s="35"/>
      <c r="AG31" s="35"/>
      <c r="AH31" s="35"/>
      <c r="AI31" s="35"/>
      <c r="AJ31" s="35"/>
      <c r="AK31" s="220">
        <v>0</v>
      </c>
      <c r="AL31" s="221"/>
      <c r="AM31" s="221"/>
      <c r="AN31" s="221"/>
      <c r="AO31" s="221"/>
      <c r="AP31" s="35"/>
      <c r="AQ31" s="35"/>
      <c r="AR31" s="36"/>
    </row>
    <row r="32" spans="1:71" s="3" customFormat="1" ht="14.45" hidden="1" customHeight="1">
      <c r="B32" s="34"/>
      <c r="C32" s="35"/>
      <c r="D32" s="35"/>
      <c r="E32" s="35"/>
      <c r="F32" s="25" t="s">
        <v>40</v>
      </c>
      <c r="G32" s="35"/>
      <c r="H32" s="35"/>
      <c r="I32" s="35"/>
      <c r="J32" s="35"/>
      <c r="K32" s="35"/>
      <c r="L32" s="222">
        <v>0.15</v>
      </c>
      <c r="M32" s="221"/>
      <c r="N32" s="221"/>
      <c r="O32" s="221"/>
      <c r="P32" s="221"/>
      <c r="Q32" s="35"/>
      <c r="R32" s="35"/>
      <c r="S32" s="35"/>
      <c r="T32" s="35"/>
      <c r="U32" s="35"/>
      <c r="V32" s="35"/>
      <c r="W32" s="220">
        <f>ROUND(BE94, 2)</f>
        <v>0</v>
      </c>
      <c r="X32" s="221"/>
      <c r="Y32" s="221"/>
      <c r="Z32" s="221"/>
      <c r="AA32" s="221"/>
      <c r="AB32" s="221"/>
      <c r="AC32" s="221"/>
      <c r="AD32" s="221"/>
      <c r="AE32" s="221"/>
      <c r="AF32" s="35"/>
      <c r="AG32" s="35"/>
      <c r="AH32" s="35"/>
      <c r="AI32" s="35"/>
      <c r="AJ32" s="35"/>
      <c r="AK32" s="220">
        <v>0</v>
      </c>
      <c r="AL32" s="221"/>
      <c r="AM32" s="221"/>
      <c r="AN32" s="221"/>
      <c r="AO32" s="221"/>
      <c r="AP32" s="35"/>
      <c r="AQ32" s="35"/>
      <c r="AR32" s="36"/>
    </row>
    <row r="33" spans="1:59" s="3" customFormat="1" ht="14.45" hidden="1" customHeight="1">
      <c r="B33" s="34"/>
      <c r="C33" s="35"/>
      <c r="D33" s="35"/>
      <c r="E33" s="35"/>
      <c r="F33" s="25" t="s">
        <v>41</v>
      </c>
      <c r="G33" s="35"/>
      <c r="H33" s="35"/>
      <c r="I33" s="35"/>
      <c r="J33" s="35"/>
      <c r="K33" s="35"/>
      <c r="L33" s="222">
        <v>0</v>
      </c>
      <c r="M33" s="221"/>
      <c r="N33" s="221"/>
      <c r="O33" s="221"/>
      <c r="P33" s="221"/>
      <c r="Q33" s="35"/>
      <c r="R33" s="35"/>
      <c r="S33" s="35"/>
      <c r="T33" s="35"/>
      <c r="U33" s="35"/>
      <c r="V33" s="35"/>
      <c r="W33" s="220">
        <f>ROUND(BF94, 2)</f>
        <v>0</v>
      </c>
      <c r="X33" s="221"/>
      <c r="Y33" s="221"/>
      <c r="Z33" s="221"/>
      <c r="AA33" s="221"/>
      <c r="AB33" s="221"/>
      <c r="AC33" s="221"/>
      <c r="AD33" s="221"/>
      <c r="AE33" s="221"/>
      <c r="AF33" s="35"/>
      <c r="AG33" s="35"/>
      <c r="AH33" s="35"/>
      <c r="AI33" s="35"/>
      <c r="AJ33" s="35"/>
      <c r="AK33" s="220">
        <v>0</v>
      </c>
      <c r="AL33" s="221"/>
      <c r="AM33" s="221"/>
      <c r="AN33" s="221"/>
      <c r="AO33" s="221"/>
      <c r="AP33" s="35"/>
      <c r="AQ33" s="35"/>
      <c r="AR33" s="36"/>
    </row>
    <row r="34" spans="1:59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G34" s="28"/>
    </row>
    <row r="35" spans="1:59" s="2" customFormat="1" ht="25.9" customHeight="1">
      <c r="A35" s="28"/>
      <c r="B35" s="29"/>
      <c r="C35" s="37"/>
      <c r="D35" s="38" t="s">
        <v>42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43</v>
      </c>
      <c r="U35" s="39"/>
      <c r="V35" s="39"/>
      <c r="W35" s="39"/>
      <c r="X35" s="223" t="s">
        <v>44</v>
      </c>
      <c r="Y35" s="224"/>
      <c r="Z35" s="224"/>
      <c r="AA35" s="224"/>
      <c r="AB35" s="224"/>
      <c r="AC35" s="39"/>
      <c r="AD35" s="39"/>
      <c r="AE35" s="39"/>
      <c r="AF35" s="39"/>
      <c r="AG35" s="39"/>
      <c r="AH35" s="39"/>
      <c r="AI35" s="39"/>
      <c r="AJ35" s="39"/>
      <c r="AK35" s="225">
        <f>SUM(AK26:AK33)</f>
        <v>18446646.5</v>
      </c>
      <c r="AL35" s="224"/>
      <c r="AM35" s="224"/>
      <c r="AN35" s="224"/>
      <c r="AO35" s="226"/>
      <c r="AP35" s="37"/>
      <c r="AQ35" s="37"/>
      <c r="AR35" s="33"/>
      <c r="BG35" s="28"/>
    </row>
    <row r="36" spans="1:59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G36" s="28"/>
    </row>
    <row r="37" spans="1:59" s="2" customFormat="1" ht="14.45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G37" s="28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1"/>
      <c r="C49" s="42"/>
      <c r="D49" s="43" t="s">
        <v>45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46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>
      <c r="A60" s="28"/>
      <c r="B60" s="29"/>
      <c r="C60" s="30"/>
      <c r="D60" s="46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47</v>
      </c>
      <c r="AI60" s="32"/>
      <c r="AJ60" s="32"/>
      <c r="AK60" s="32"/>
      <c r="AL60" s="32"/>
      <c r="AM60" s="46" t="s">
        <v>48</v>
      </c>
      <c r="AN60" s="32"/>
      <c r="AO60" s="32"/>
      <c r="AP60" s="30"/>
      <c r="AQ60" s="30"/>
      <c r="AR60" s="33"/>
      <c r="BG60" s="28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>
      <c r="A64" s="28"/>
      <c r="B64" s="29"/>
      <c r="C64" s="30"/>
      <c r="D64" s="43" t="s">
        <v>49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50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G64" s="28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>
      <c r="A75" s="28"/>
      <c r="B75" s="29"/>
      <c r="C75" s="30"/>
      <c r="D75" s="46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47</v>
      </c>
      <c r="AI75" s="32"/>
      <c r="AJ75" s="32"/>
      <c r="AK75" s="32"/>
      <c r="AL75" s="32"/>
      <c r="AM75" s="46" t="s">
        <v>48</v>
      </c>
      <c r="AN75" s="32"/>
      <c r="AO75" s="32"/>
      <c r="AP75" s="30"/>
      <c r="AQ75" s="30"/>
      <c r="AR75" s="33"/>
      <c r="BG75" s="28"/>
    </row>
    <row r="76" spans="1:59" s="2" customFormat="1" ht="11.25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G76" s="28"/>
    </row>
    <row r="77" spans="1:59" s="2" customFormat="1" ht="6.95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G77" s="28"/>
    </row>
    <row r="81" spans="1:91" s="2" customFormat="1" ht="6.95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G81" s="28"/>
    </row>
    <row r="82" spans="1:91" s="2" customFormat="1" ht="24.95" customHeight="1">
      <c r="A82" s="28"/>
      <c r="B82" s="29"/>
      <c r="C82" s="20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G82" s="28"/>
    </row>
    <row r="83" spans="1:9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G83" s="28"/>
    </row>
    <row r="84" spans="1:91" s="4" customFormat="1" ht="12" customHeight="1">
      <c r="B84" s="52"/>
      <c r="C84" s="25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06_2021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6.950000000000003" customHeight="1">
      <c r="B85" s="55"/>
      <c r="C85" s="56" t="s">
        <v>15</v>
      </c>
      <c r="D85" s="57"/>
      <c r="E85" s="57"/>
      <c r="F85" s="57"/>
      <c r="G85" s="57"/>
      <c r="H85" s="57"/>
      <c r="I85" s="57"/>
      <c r="J85" s="57"/>
      <c r="K85" s="57"/>
      <c r="L85" s="227" t="str">
        <f>K6</f>
        <v>Údržba, opravy a odstraňování závad u SSZT 2021-2025- Oprava IP technologií v obvodu OŘ Brno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K85" s="228"/>
      <c r="AL85" s="228"/>
      <c r="AM85" s="228"/>
      <c r="AN85" s="228"/>
      <c r="AO85" s="228"/>
      <c r="AP85" s="57"/>
      <c r="AQ85" s="57"/>
      <c r="AR85" s="58"/>
    </row>
    <row r="86" spans="1:91" s="2" customFormat="1" ht="6.95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G86" s="28"/>
    </row>
    <row r="87" spans="1:91" s="2" customFormat="1" ht="12" customHeight="1">
      <c r="A87" s="28"/>
      <c r="B87" s="29"/>
      <c r="C87" s="25" t="s">
        <v>19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Brno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21</v>
      </c>
      <c r="AJ87" s="30"/>
      <c r="AK87" s="30"/>
      <c r="AL87" s="30"/>
      <c r="AM87" s="229" t="str">
        <f>IF(AN8= "","",AN8)</f>
        <v>1. 6. 2021</v>
      </c>
      <c r="AN87" s="229"/>
      <c r="AO87" s="30"/>
      <c r="AP87" s="30"/>
      <c r="AQ87" s="30"/>
      <c r="AR87" s="33"/>
      <c r="BG87" s="28"/>
    </row>
    <row r="88" spans="1:91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G88" s="28"/>
    </row>
    <row r="89" spans="1:91" s="2" customFormat="1" ht="15.2" customHeight="1">
      <c r="A89" s="28"/>
      <c r="B89" s="29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230" t="str">
        <f>IF(E17="","",E17)</f>
        <v xml:space="preserve"> </v>
      </c>
      <c r="AN89" s="231"/>
      <c r="AO89" s="231"/>
      <c r="AP89" s="231"/>
      <c r="AQ89" s="30"/>
      <c r="AR89" s="33"/>
      <c r="AS89" s="232" t="s">
        <v>52</v>
      </c>
      <c r="AT89" s="233"/>
      <c r="AU89" s="61"/>
      <c r="AV89" s="61"/>
      <c r="AW89" s="61"/>
      <c r="AX89" s="61"/>
      <c r="AY89" s="61"/>
      <c r="AZ89" s="61"/>
      <c r="BA89" s="61"/>
      <c r="BB89" s="61"/>
      <c r="BC89" s="61"/>
      <c r="BD89" s="61"/>
      <c r="BE89" s="61"/>
      <c r="BF89" s="62"/>
      <c r="BG89" s="28"/>
    </row>
    <row r="90" spans="1:91" s="2" customFormat="1" ht="15.2" customHeight="1">
      <c r="A90" s="28"/>
      <c r="B90" s="29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53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29</v>
      </c>
      <c r="AJ90" s="30"/>
      <c r="AK90" s="30"/>
      <c r="AL90" s="30"/>
      <c r="AM90" s="230" t="str">
        <f>IF(E20="","",E20)</f>
        <v>Ing. Mollinová</v>
      </c>
      <c r="AN90" s="231"/>
      <c r="AO90" s="231"/>
      <c r="AP90" s="231"/>
      <c r="AQ90" s="30"/>
      <c r="AR90" s="33"/>
      <c r="AS90" s="234"/>
      <c r="AT90" s="235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  <c r="BF90" s="64"/>
      <c r="BG90" s="28"/>
    </row>
    <row r="91" spans="1:91" s="2" customFormat="1" ht="10.9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36"/>
      <c r="AT91" s="237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6"/>
      <c r="BG91" s="28"/>
    </row>
    <row r="92" spans="1:91" s="2" customFormat="1" ht="29.25" customHeight="1">
      <c r="A92" s="28"/>
      <c r="B92" s="29"/>
      <c r="C92" s="238" t="s">
        <v>53</v>
      </c>
      <c r="D92" s="239"/>
      <c r="E92" s="239"/>
      <c r="F92" s="239"/>
      <c r="G92" s="239"/>
      <c r="H92" s="67"/>
      <c r="I92" s="240" t="s">
        <v>54</v>
      </c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  <c r="Z92" s="239"/>
      <c r="AA92" s="239"/>
      <c r="AB92" s="239"/>
      <c r="AC92" s="239"/>
      <c r="AD92" s="239"/>
      <c r="AE92" s="239"/>
      <c r="AF92" s="239"/>
      <c r="AG92" s="241" t="s">
        <v>55</v>
      </c>
      <c r="AH92" s="239"/>
      <c r="AI92" s="239"/>
      <c r="AJ92" s="239"/>
      <c r="AK92" s="239"/>
      <c r="AL92" s="239"/>
      <c r="AM92" s="239"/>
      <c r="AN92" s="240" t="s">
        <v>56</v>
      </c>
      <c r="AO92" s="239"/>
      <c r="AP92" s="242"/>
      <c r="AQ92" s="68" t="s">
        <v>57</v>
      </c>
      <c r="AR92" s="33"/>
      <c r="AS92" s="69" t="s">
        <v>58</v>
      </c>
      <c r="AT92" s="70" t="s">
        <v>59</v>
      </c>
      <c r="AU92" s="70" t="s">
        <v>60</v>
      </c>
      <c r="AV92" s="70" t="s">
        <v>61</v>
      </c>
      <c r="AW92" s="70" t="s">
        <v>62</v>
      </c>
      <c r="AX92" s="70" t="s">
        <v>63</v>
      </c>
      <c r="AY92" s="70" t="s">
        <v>64</v>
      </c>
      <c r="AZ92" s="70" t="s">
        <v>65</v>
      </c>
      <c r="BA92" s="70" t="s">
        <v>66</v>
      </c>
      <c r="BB92" s="70" t="s">
        <v>67</v>
      </c>
      <c r="BC92" s="70" t="s">
        <v>68</v>
      </c>
      <c r="BD92" s="70" t="s">
        <v>69</v>
      </c>
      <c r="BE92" s="70" t="s">
        <v>70</v>
      </c>
      <c r="BF92" s="71" t="s">
        <v>71</v>
      </c>
      <c r="BG92" s="28"/>
    </row>
    <row r="93" spans="1:91" s="2" customFormat="1" ht="10.9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4"/>
      <c r="BG93" s="28"/>
    </row>
    <row r="94" spans="1:91" s="6" customFormat="1" ht="32.450000000000003" customHeight="1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46">
        <f>ROUND(SUM(AG95:AG97),2)</f>
        <v>15245162.4</v>
      </c>
      <c r="AH94" s="246"/>
      <c r="AI94" s="246"/>
      <c r="AJ94" s="246"/>
      <c r="AK94" s="246"/>
      <c r="AL94" s="246"/>
      <c r="AM94" s="246"/>
      <c r="AN94" s="247">
        <f>SUM(AG94,AV94)</f>
        <v>18446646.5</v>
      </c>
      <c r="AO94" s="247"/>
      <c r="AP94" s="247"/>
      <c r="AQ94" s="79" t="s">
        <v>1</v>
      </c>
      <c r="AR94" s="80"/>
      <c r="AS94" s="81">
        <f>ROUND(SUM(AS95:AS97),2)</f>
        <v>11219559.01</v>
      </c>
      <c r="AT94" s="82">
        <f>ROUND(SUM(AT95:AT97),2)</f>
        <v>4025603.39</v>
      </c>
      <c r="AU94" s="83">
        <f>ROUND(SUM(AU95:AU97),2)</f>
        <v>0</v>
      </c>
      <c r="AV94" s="83">
        <f>ROUND(SUM(AX94:AY94),2)</f>
        <v>3201484.1</v>
      </c>
      <c r="AW94" s="84">
        <f>ROUND(SUM(AW95:AW97),5)</f>
        <v>1140.4459999999999</v>
      </c>
      <c r="AX94" s="83">
        <f>ROUND(BB94*L29,2)</f>
        <v>3201484.1</v>
      </c>
      <c r="AY94" s="83">
        <f>ROUND(BC94*L30,2)</f>
        <v>0</v>
      </c>
      <c r="AZ94" s="83">
        <f>ROUND(BD94*L29,2)</f>
        <v>0</v>
      </c>
      <c r="BA94" s="83">
        <f>ROUND(BE94*L30,2)</f>
        <v>0</v>
      </c>
      <c r="BB94" s="83">
        <f>ROUND(SUM(BB95:BB97),2)</f>
        <v>15245162.4</v>
      </c>
      <c r="BC94" s="83">
        <f>ROUND(SUM(BC95:BC97),2)</f>
        <v>0</v>
      </c>
      <c r="BD94" s="83">
        <f>ROUND(SUM(BD95:BD97),2)</f>
        <v>0</v>
      </c>
      <c r="BE94" s="83">
        <f>ROUND(SUM(BE95:BE97),2)</f>
        <v>0</v>
      </c>
      <c r="BF94" s="85">
        <f>ROUND(SUM(BF95:BF97),2)</f>
        <v>0</v>
      </c>
      <c r="BS94" s="86" t="s">
        <v>73</v>
      </c>
      <c r="BT94" s="86" t="s">
        <v>74</v>
      </c>
      <c r="BU94" s="87" t="s">
        <v>75</v>
      </c>
      <c r="BV94" s="86" t="s">
        <v>76</v>
      </c>
      <c r="BW94" s="86" t="s">
        <v>6</v>
      </c>
      <c r="BX94" s="86" t="s">
        <v>77</v>
      </c>
      <c r="CL94" s="86" t="s">
        <v>1</v>
      </c>
    </row>
    <row r="95" spans="1:91" s="7" customFormat="1" ht="16.5" customHeight="1">
      <c r="A95" s="88" t="s">
        <v>78</v>
      </c>
      <c r="B95" s="89"/>
      <c r="C95" s="90"/>
      <c r="D95" s="245" t="s">
        <v>79</v>
      </c>
      <c r="E95" s="245"/>
      <c r="F95" s="245"/>
      <c r="G95" s="245"/>
      <c r="H95" s="245"/>
      <c r="I95" s="91"/>
      <c r="J95" s="245" t="s">
        <v>80</v>
      </c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3">
        <f>'01 - Opravy a servis '!K32</f>
        <v>14357617.4</v>
      </c>
      <c r="AH95" s="244"/>
      <c r="AI95" s="244"/>
      <c r="AJ95" s="244"/>
      <c r="AK95" s="244"/>
      <c r="AL95" s="244"/>
      <c r="AM95" s="244"/>
      <c r="AN95" s="243">
        <f>SUM(AG95,AV95)</f>
        <v>17372717.050000001</v>
      </c>
      <c r="AO95" s="244"/>
      <c r="AP95" s="244"/>
      <c r="AQ95" s="92" t="s">
        <v>81</v>
      </c>
      <c r="AR95" s="93"/>
      <c r="AS95" s="94">
        <f>'01 - Opravy a servis '!K30</f>
        <v>11219200.099999998</v>
      </c>
      <c r="AT95" s="95">
        <f>'01 - Opravy a servis '!K31</f>
        <v>3138417.3</v>
      </c>
      <c r="AU95" s="95">
        <v>0</v>
      </c>
      <c r="AV95" s="95">
        <f>ROUND(SUM(AX95:AY95),2)</f>
        <v>3015099.65</v>
      </c>
      <c r="AW95" s="96">
        <f>'01 - Opravy a servis '!T117</f>
        <v>0</v>
      </c>
      <c r="AX95" s="95">
        <f>'01 - Opravy a servis '!K35</f>
        <v>3015099.65</v>
      </c>
      <c r="AY95" s="95">
        <f>'01 - Opravy a servis '!K36</f>
        <v>0</v>
      </c>
      <c r="AZ95" s="95">
        <f>'01 - Opravy a servis '!K37</f>
        <v>0</v>
      </c>
      <c r="BA95" s="95">
        <f>'01 - Opravy a servis '!K38</f>
        <v>0</v>
      </c>
      <c r="BB95" s="95">
        <f>'01 - Opravy a servis '!F35</f>
        <v>14357617.4</v>
      </c>
      <c r="BC95" s="95">
        <f>'01 - Opravy a servis '!F36</f>
        <v>0</v>
      </c>
      <c r="BD95" s="95">
        <f>'01 - Opravy a servis '!F37</f>
        <v>0</v>
      </c>
      <c r="BE95" s="95">
        <f>'01 - Opravy a servis '!F38</f>
        <v>0</v>
      </c>
      <c r="BF95" s="97">
        <f>'01 - Opravy a servis '!F39</f>
        <v>0</v>
      </c>
      <c r="BT95" s="98" t="s">
        <v>82</v>
      </c>
      <c r="BV95" s="98" t="s">
        <v>76</v>
      </c>
      <c r="BW95" s="98" t="s">
        <v>83</v>
      </c>
      <c r="BX95" s="98" t="s">
        <v>6</v>
      </c>
      <c r="CL95" s="98" t="s">
        <v>1</v>
      </c>
      <c r="CM95" s="98" t="s">
        <v>84</v>
      </c>
    </row>
    <row r="96" spans="1:91" s="7" customFormat="1" ht="16.5" customHeight="1">
      <c r="A96" s="88" t="s">
        <v>78</v>
      </c>
      <c r="B96" s="89"/>
      <c r="C96" s="90"/>
      <c r="D96" s="245" t="s">
        <v>85</v>
      </c>
      <c r="E96" s="245"/>
      <c r="F96" s="245"/>
      <c r="G96" s="245"/>
      <c r="H96" s="245"/>
      <c r="I96" s="91"/>
      <c r="J96" s="245" t="s">
        <v>86</v>
      </c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43">
        <f>'02 - stavební práce'!K32</f>
        <v>39693</v>
      </c>
      <c r="AH96" s="244"/>
      <c r="AI96" s="244"/>
      <c r="AJ96" s="244"/>
      <c r="AK96" s="244"/>
      <c r="AL96" s="244"/>
      <c r="AM96" s="244"/>
      <c r="AN96" s="243">
        <f>SUM(AG96,AV96)</f>
        <v>48028.53</v>
      </c>
      <c r="AO96" s="244"/>
      <c r="AP96" s="244"/>
      <c r="AQ96" s="92" t="s">
        <v>87</v>
      </c>
      <c r="AR96" s="93"/>
      <c r="AS96" s="94">
        <f>'02 - stavební práce'!K30</f>
        <v>358.90999999999997</v>
      </c>
      <c r="AT96" s="95">
        <f>'02 - stavební práce'!K31</f>
        <v>39334.090000000004</v>
      </c>
      <c r="AU96" s="95">
        <v>0</v>
      </c>
      <c r="AV96" s="95">
        <f>ROUND(SUM(AX96:AY96),2)</f>
        <v>8335.5300000000007</v>
      </c>
      <c r="AW96" s="96">
        <f>'02 - stavební práce'!T122</f>
        <v>16.446000000000002</v>
      </c>
      <c r="AX96" s="95">
        <f>'02 - stavební práce'!K35</f>
        <v>8335.5300000000007</v>
      </c>
      <c r="AY96" s="95">
        <f>'02 - stavební práce'!K36</f>
        <v>0</v>
      </c>
      <c r="AZ96" s="95">
        <f>'02 - stavební práce'!K37</f>
        <v>0</v>
      </c>
      <c r="BA96" s="95">
        <f>'02 - stavební práce'!K38</f>
        <v>0</v>
      </c>
      <c r="BB96" s="95">
        <f>'02 - stavební práce'!F35</f>
        <v>39693</v>
      </c>
      <c r="BC96" s="95">
        <f>'02 - stavební práce'!F36</f>
        <v>0</v>
      </c>
      <c r="BD96" s="95">
        <f>'02 - stavební práce'!F37</f>
        <v>0</v>
      </c>
      <c r="BE96" s="95">
        <f>'02 - stavební práce'!F38</f>
        <v>0</v>
      </c>
      <c r="BF96" s="97">
        <f>'02 - stavební práce'!F39</f>
        <v>0</v>
      </c>
      <c r="BT96" s="98" t="s">
        <v>82</v>
      </c>
      <c r="BV96" s="98" t="s">
        <v>76</v>
      </c>
      <c r="BW96" s="98" t="s">
        <v>88</v>
      </c>
      <c r="BX96" s="98" t="s">
        <v>6</v>
      </c>
      <c r="CL96" s="98" t="s">
        <v>1</v>
      </c>
      <c r="CM96" s="98" t="s">
        <v>84</v>
      </c>
    </row>
    <row r="97" spans="1:91" s="7" customFormat="1" ht="16.5" customHeight="1">
      <c r="A97" s="88" t="s">
        <v>78</v>
      </c>
      <c r="B97" s="89"/>
      <c r="C97" s="90"/>
      <c r="D97" s="245" t="s">
        <v>89</v>
      </c>
      <c r="E97" s="245"/>
      <c r="F97" s="245"/>
      <c r="G97" s="245"/>
      <c r="H97" s="245"/>
      <c r="I97" s="91"/>
      <c r="J97" s="245" t="s">
        <v>90</v>
      </c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  <c r="AF97" s="245"/>
      <c r="AG97" s="243">
        <f>'03 - VRN+VON '!K32</f>
        <v>847852</v>
      </c>
      <c r="AH97" s="244"/>
      <c r="AI97" s="244"/>
      <c r="AJ97" s="244"/>
      <c r="AK97" s="244"/>
      <c r="AL97" s="244"/>
      <c r="AM97" s="244"/>
      <c r="AN97" s="243">
        <f>SUM(AG97,AV97)</f>
        <v>1025900.92</v>
      </c>
      <c r="AO97" s="244"/>
      <c r="AP97" s="244"/>
      <c r="AQ97" s="92" t="s">
        <v>81</v>
      </c>
      <c r="AR97" s="93"/>
      <c r="AS97" s="99">
        <f>'03 - VRN+VON '!K30</f>
        <v>0</v>
      </c>
      <c r="AT97" s="100">
        <f>'03 - VRN+VON '!K31</f>
        <v>847852</v>
      </c>
      <c r="AU97" s="100">
        <v>0</v>
      </c>
      <c r="AV97" s="100">
        <f>ROUND(SUM(AX97:AY97),2)</f>
        <v>178048.92</v>
      </c>
      <c r="AW97" s="101">
        <f>'03 - VRN+VON '!T119</f>
        <v>1124</v>
      </c>
      <c r="AX97" s="100">
        <f>'03 - VRN+VON '!K35</f>
        <v>178048.92</v>
      </c>
      <c r="AY97" s="100">
        <f>'03 - VRN+VON '!K36</f>
        <v>0</v>
      </c>
      <c r="AZ97" s="100">
        <f>'03 - VRN+VON '!K37</f>
        <v>0</v>
      </c>
      <c r="BA97" s="100">
        <f>'03 - VRN+VON '!K38</f>
        <v>0</v>
      </c>
      <c r="BB97" s="100">
        <f>'03 - VRN+VON '!F35</f>
        <v>847852</v>
      </c>
      <c r="BC97" s="100">
        <f>'03 - VRN+VON '!F36</f>
        <v>0</v>
      </c>
      <c r="BD97" s="100">
        <f>'03 - VRN+VON '!F37</f>
        <v>0</v>
      </c>
      <c r="BE97" s="100">
        <f>'03 - VRN+VON '!F38</f>
        <v>0</v>
      </c>
      <c r="BF97" s="102">
        <f>'03 - VRN+VON '!F39</f>
        <v>0</v>
      </c>
      <c r="BT97" s="98" t="s">
        <v>82</v>
      </c>
      <c r="BV97" s="98" t="s">
        <v>76</v>
      </c>
      <c r="BW97" s="98" t="s">
        <v>91</v>
      </c>
      <c r="BX97" s="98" t="s">
        <v>6</v>
      </c>
      <c r="CL97" s="98" t="s">
        <v>1</v>
      </c>
      <c r="CM97" s="98" t="s">
        <v>84</v>
      </c>
    </row>
    <row r="98" spans="1:91" s="2" customFormat="1" ht="30" customHeight="1">
      <c r="A98" s="28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3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</row>
    <row r="99" spans="1:91" s="2" customFormat="1" ht="6.95" customHeight="1">
      <c r="A99" s="2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33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</row>
  </sheetData>
  <sheetProtection algorithmName="SHA-512" hashValue="pctzKOrdijLKWqKVXgTVDokdf45iMMWYGckdcU82i3ZeuTe+gAJEBwgDlXv19AKdaLA+uEd9f+gB3L/FDgnB/Q==" saltValue="15BPjgdsIMBrjXJPzZ91KSd9r/m4Wehe0LXBmAoyHsAV49XnTXesrFZ2uRRCXGZ5rSCmeymlCZSrmJe4HYTW2A==" spinCount="100000" sheet="1" objects="1" scenarios="1" formatColumns="0" formatRows="0"/>
  <mergeCells count="48">
    <mergeCell ref="AR2:BG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Opravy a servis '!C2" display="/"/>
    <hyperlink ref="A96" location="'02 - stavební práce'!C2" display="/"/>
    <hyperlink ref="A97" location="'03 - VRN+VON 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33"/>
  <sheetViews>
    <sheetView showGridLines="0" topLeftCell="A10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T2" s="14" t="s">
        <v>83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7"/>
      <c r="AT3" s="14" t="s">
        <v>84</v>
      </c>
    </row>
    <row r="4" spans="1:46" s="1" customFormat="1" ht="24.95" customHeight="1">
      <c r="B4" s="17"/>
      <c r="D4" s="105" t="s">
        <v>92</v>
      </c>
      <c r="M4" s="17"/>
      <c r="N4" s="106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07" t="s">
        <v>15</v>
      </c>
      <c r="M6" s="17"/>
    </row>
    <row r="7" spans="1:46" s="1" customFormat="1" ht="26.25" customHeight="1">
      <c r="B7" s="17"/>
      <c r="E7" s="249" t="str">
        <f>'Rekapitulace stavby'!K6</f>
        <v>Údržba, opravy a odstraňování závad u SSZT 2021-2025- Oprava IP technologií v obvodu OŘ Brno</v>
      </c>
      <c r="F7" s="250"/>
      <c r="G7" s="250"/>
      <c r="H7" s="250"/>
      <c r="M7" s="17"/>
    </row>
    <row r="8" spans="1:46" s="2" customFormat="1" ht="12" customHeight="1">
      <c r="A8" s="28"/>
      <c r="B8" s="33"/>
      <c r="C8" s="28"/>
      <c r="D8" s="107" t="s">
        <v>93</v>
      </c>
      <c r="E8" s="28"/>
      <c r="F8" s="28"/>
      <c r="G8" s="28"/>
      <c r="H8" s="28"/>
      <c r="I8" s="28"/>
      <c r="J8" s="28"/>
      <c r="K8" s="28"/>
      <c r="L8" s="28"/>
      <c r="M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1" t="s">
        <v>94</v>
      </c>
      <c r="F9" s="252"/>
      <c r="G9" s="252"/>
      <c r="H9" s="252"/>
      <c r="I9" s="28"/>
      <c r="J9" s="28"/>
      <c r="K9" s="28"/>
      <c r="L9" s="28"/>
      <c r="M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7" t="s">
        <v>17</v>
      </c>
      <c r="E11" s="28"/>
      <c r="F11" s="108" t="s">
        <v>1</v>
      </c>
      <c r="G11" s="28"/>
      <c r="H11" s="28"/>
      <c r="I11" s="107" t="s">
        <v>18</v>
      </c>
      <c r="J11" s="108" t="s">
        <v>1</v>
      </c>
      <c r="K11" s="28"/>
      <c r="L11" s="28"/>
      <c r="M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7" t="s">
        <v>19</v>
      </c>
      <c r="E12" s="28"/>
      <c r="F12" s="108" t="s">
        <v>20</v>
      </c>
      <c r="G12" s="28"/>
      <c r="H12" s="28"/>
      <c r="I12" s="107" t="s">
        <v>21</v>
      </c>
      <c r="J12" s="109" t="str">
        <f>'Rekapitulace stavby'!AN8</f>
        <v>1. 6. 2021</v>
      </c>
      <c r="K12" s="28"/>
      <c r="L12" s="28"/>
      <c r="M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7" t="s">
        <v>23</v>
      </c>
      <c r="E14" s="28"/>
      <c r="F14" s="28"/>
      <c r="G14" s="28"/>
      <c r="H14" s="28"/>
      <c r="I14" s="107" t="s">
        <v>24</v>
      </c>
      <c r="J14" s="108" t="str">
        <f>IF('Rekapitulace stavby'!AN10="","",'Rekapitulace stavby'!AN10)</f>
        <v/>
      </c>
      <c r="K14" s="28"/>
      <c r="L14" s="28"/>
      <c r="M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8" t="str">
        <f>IF('Rekapitulace stavby'!E11="","",'Rekapitulace stavby'!E11)</f>
        <v xml:space="preserve"> </v>
      </c>
      <c r="F15" s="28"/>
      <c r="G15" s="28"/>
      <c r="H15" s="28"/>
      <c r="I15" s="107" t="s">
        <v>26</v>
      </c>
      <c r="J15" s="108" t="str">
        <f>IF('Rekapitulace stavby'!AN11="","",'Rekapitulace stavby'!AN11)</f>
        <v/>
      </c>
      <c r="K15" s="28"/>
      <c r="L15" s="28"/>
      <c r="M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7" t="s">
        <v>27</v>
      </c>
      <c r="E17" s="28"/>
      <c r="F17" s="28"/>
      <c r="G17" s="28"/>
      <c r="H17" s="28"/>
      <c r="I17" s="107" t="s">
        <v>24</v>
      </c>
      <c r="J17" s="108" t="str">
        <f>'Rekapitulace stavby'!AN13</f>
        <v/>
      </c>
      <c r="K17" s="28"/>
      <c r="L17" s="28"/>
      <c r="M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53" t="str">
        <f>'Rekapitulace stavby'!E14</f>
        <v xml:space="preserve"> </v>
      </c>
      <c r="F18" s="253"/>
      <c r="G18" s="253"/>
      <c r="H18" s="253"/>
      <c r="I18" s="107" t="s">
        <v>26</v>
      </c>
      <c r="J18" s="108" t="str">
        <f>'Rekapitulace stavby'!AN14</f>
        <v/>
      </c>
      <c r="K18" s="28"/>
      <c r="L18" s="28"/>
      <c r="M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7" t="s">
        <v>28</v>
      </c>
      <c r="E20" s="28"/>
      <c r="F20" s="28"/>
      <c r="G20" s="28"/>
      <c r="H20" s="28"/>
      <c r="I20" s="107" t="s">
        <v>24</v>
      </c>
      <c r="J20" s="108" t="str">
        <f>IF('Rekapitulace stavby'!AN16="","",'Rekapitulace stavby'!AN16)</f>
        <v/>
      </c>
      <c r="K20" s="28"/>
      <c r="L20" s="28"/>
      <c r="M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8" t="str">
        <f>IF('Rekapitulace stavby'!E17="","",'Rekapitulace stavby'!E17)</f>
        <v xml:space="preserve"> </v>
      </c>
      <c r="F21" s="28"/>
      <c r="G21" s="28"/>
      <c r="H21" s="28"/>
      <c r="I21" s="107" t="s">
        <v>26</v>
      </c>
      <c r="J21" s="108" t="str">
        <f>IF('Rekapitulace stavby'!AN17="","",'Rekapitulace stavby'!AN17)</f>
        <v/>
      </c>
      <c r="K21" s="28"/>
      <c r="L21" s="28"/>
      <c r="M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7" t="s">
        <v>29</v>
      </c>
      <c r="E23" s="28"/>
      <c r="F23" s="28"/>
      <c r="G23" s="28"/>
      <c r="H23" s="28"/>
      <c r="I23" s="107" t="s">
        <v>24</v>
      </c>
      <c r="J23" s="108" t="s">
        <v>1</v>
      </c>
      <c r="K23" s="28"/>
      <c r="L23" s="28"/>
      <c r="M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8" t="s">
        <v>30</v>
      </c>
      <c r="F24" s="28"/>
      <c r="G24" s="28"/>
      <c r="H24" s="28"/>
      <c r="I24" s="107" t="s">
        <v>26</v>
      </c>
      <c r="J24" s="108" t="s">
        <v>1</v>
      </c>
      <c r="K24" s="28"/>
      <c r="L24" s="28"/>
      <c r="M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7" t="s">
        <v>31</v>
      </c>
      <c r="E26" s="28"/>
      <c r="F26" s="28"/>
      <c r="G26" s="28"/>
      <c r="H26" s="28"/>
      <c r="I26" s="28"/>
      <c r="J26" s="28"/>
      <c r="K26" s="28"/>
      <c r="L26" s="28"/>
      <c r="M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0"/>
      <c r="B27" s="111"/>
      <c r="C27" s="110"/>
      <c r="D27" s="110"/>
      <c r="E27" s="254" t="s">
        <v>1</v>
      </c>
      <c r="F27" s="254"/>
      <c r="G27" s="254"/>
      <c r="H27" s="254"/>
      <c r="I27" s="110"/>
      <c r="J27" s="110"/>
      <c r="K27" s="110"/>
      <c r="L27" s="110"/>
      <c r="M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3"/>
      <c r="E29" s="113"/>
      <c r="F29" s="113"/>
      <c r="G29" s="113"/>
      <c r="H29" s="113"/>
      <c r="I29" s="113"/>
      <c r="J29" s="113"/>
      <c r="K29" s="113"/>
      <c r="L29" s="113"/>
      <c r="M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33"/>
      <c r="C30" s="28"/>
      <c r="D30" s="28"/>
      <c r="E30" s="107" t="s">
        <v>95</v>
      </c>
      <c r="F30" s="28"/>
      <c r="G30" s="28"/>
      <c r="H30" s="28"/>
      <c r="I30" s="28"/>
      <c r="J30" s="28"/>
      <c r="K30" s="114">
        <f>I96</f>
        <v>11219200.099999998</v>
      </c>
      <c r="L30" s="28"/>
      <c r="M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33"/>
      <c r="C31" s="28"/>
      <c r="D31" s="28"/>
      <c r="E31" s="107" t="s">
        <v>96</v>
      </c>
      <c r="F31" s="28"/>
      <c r="G31" s="28"/>
      <c r="H31" s="28"/>
      <c r="I31" s="28"/>
      <c r="J31" s="28"/>
      <c r="K31" s="114">
        <f>J96</f>
        <v>3138417.3</v>
      </c>
      <c r="L31" s="28"/>
      <c r="M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33"/>
      <c r="C32" s="28"/>
      <c r="D32" s="115" t="s">
        <v>32</v>
      </c>
      <c r="E32" s="28"/>
      <c r="F32" s="28"/>
      <c r="G32" s="28"/>
      <c r="H32" s="28"/>
      <c r="I32" s="28"/>
      <c r="J32" s="28"/>
      <c r="K32" s="116">
        <f>ROUND(K117, 2)</f>
        <v>14357617.4</v>
      </c>
      <c r="L32" s="28"/>
      <c r="M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33"/>
      <c r="C33" s="28"/>
      <c r="D33" s="113"/>
      <c r="E33" s="113"/>
      <c r="F33" s="113"/>
      <c r="G33" s="113"/>
      <c r="H33" s="113"/>
      <c r="I33" s="113"/>
      <c r="J33" s="113"/>
      <c r="K33" s="113"/>
      <c r="L33" s="113"/>
      <c r="M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28"/>
      <c r="F34" s="117" t="s">
        <v>34</v>
      </c>
      <c r="G34" s="28"/>
      <c r="H34" s="28"/>
      <c r="I34" s="117" t="s">
        <v>33</v>
      </c>
      <c r="J34" s="28"/>
      <c r="K34" s="117" t="s">
        <v>35</v>
      </c>
      <c r="L34" s="28"/>
      <c r="M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33"/>
      <c r="C35" s="28"/>
      <c r="D35" s="118" t="s">
        <v>36</v>
      </c>
      <c r="E35" s="107" t="s">
        <v>37</v>
      </c>
      <c r="F35" s="114">
        <f>ROUND((SUM(BE117:BE1232)),  2)</f>
        <v>14357617.4</v>
      </c>
      <c r="G35" s="28"/>
      <c r="H35" s="28"/>
      <c r="I35" s="119">
        <v>0.21</v>
      </c>
      <c r="J35" s="28"/>
      <c r="K35" s="114">
        <f>ROUND(((SUM(BE117:BE1232))*I35),  2)</f>
        <v>3015099.65</v>
      </c>
      <c r="L35" s="28"/>
      <c r="M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107" t="s">
        <v>38</v>
      </c>
      <c r="F36" s="114">
        <f>ROUND((SUM(BF117:BF1232)),  2)</f>
        <v>0</v>
      </c>
      <c r="G36" s="28"/>
      <c r="H36" s="28"/>
      <c r="I36" s="119">
        <v>0.15</v>
      </c>
      <c r="J36" s="28"/>
      <c r="K36" s="114">
        <f>ROUND(((SUM(BF117:BF1232))*I36),  2)</f>
        <v>0</v>
      </c>
      <c r="L36" s="28"/>
      <c r="M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07" t="s">
        <v>39</v>
      </c>
      <c r="F37" s="114">
        <f>ROUND((SUM(BG117:BG1232)),  2)</f>
        <v>0</v>
      </c>
      <c r="G37" s="28"/>
      <c r="H37" s="28"/>
      <c r="I37" s="119">
        <v>0.21</v>
      </c>
      <c r="J37" s="28"/>
      <c r="K37" s="114">
        <f>0</f>
        <v>0</v>
      </c>
      <c r="L37" s="28"/>
      <c r="M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33"/>
      <c r="C38" s="28"/>
      <c r="D38" s="28"/>
      <c r="E38" s="107" t="s">
        <v>40</v>
      </c>
      <c r="F38" s="114">
        <f>ROUND((SUM(BH117:BH1232)),  2)</f>
        <v>0</v>
      </c>
      <c r="G38" s="28"/>
      <c r="H38" s="28"/>
      <c r="I38" s="119">
        <v>0.15</v>
      </c>
      <c r="J38" s="28"/>
      <c r="K38" s="114">
        <f>0</f>
        <v>0</v>
      </c>
      <c r="L38" s="28"/>
      <c r="M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07" t="s">
        <v>41</v>
      </c>
      <c r="F39" s="114">
        <f>ROUND((SUM(BI117:BI1232)),  2)</f>
        <v>0</v>
      </c>
      <c r="G39" s="28"/>
      <c r="H39" s="28"/>
      <c r="I39" s="119">
        <v>0</v>
      </c>
      <c r="J39" s="28"/>
      <c r="K39" s="114">
        <f>0</f>
        <v>0</v>
      </c>
      <c r="L39" s="28"/>
      <c r="M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33"/>
      <c r="C41" s="120"/>
      <c r="D41" s="121" t="s">
        <v>42</v>
      </c>
      <c r="E41" s="122"/>
      <c r="F41" s="122"/>
      <c r="G41" s="123" t="s">
        <v>43</v>
      </c>
      <c r="H41" s="124" t="s">
        <v>44</v>
      </c>
      <c r="I41" s="122"/>
      <c r="J41" s="122"/>
      <c r="K41" s="125">
        <f>SUM(K32:K39)</f>
        <v>17372717.050000001</v>
      </c>
      <c r="L41" s="126"/>
      <c r="M41" s="45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45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5"/>
      <c r="D50" s="127" t="s">
        <v>45</v>
      </c>
      <c r="E50" s="128"/>
      <c r="F50" s="128"/>
      <c r="G50" s="127" t="s">
        <v>46</v>
      </c>
      <c r="H50" s="128"/>
      <c r="I50" s="128"/>
      <c r="J50" s="128"/>
      <c r="K50" s="128"/>
      <c r="L50" s="128"/>
      <c r="M50" s="45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28"/>
      <c r="B61" s="33"/>
      <c r="C61" s="28"/>
      <c r="D61" s="129" t="s">
        <v>47</v>
      </c>
      <c r="E61" s="130"/>
      <c r="F61" s="131" t="s">
        <v>48</v>
      </c>
      <c r="G61" s="129" t="s">
        <v>47</v>
      </c>
      <c r="H61" s="130"/>
      <c r="I61" s="130"/>
      <c r="J61" s="132" t="s">
        <v>48</v>
      </c>
      <c r="K61" s="130"/>
      <c r="L61" s="130"/>
      <c r="M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28"/>
      <c r="B65" s="33"/>
      <c r="C65" s="28"/>
      <c r="D65" s="127" t="s">
        <v>49</v>
      </c>
      <c r="E65" s="133"/>
      <c r="F65" s="133"/>
      <c r="G65" s="127" t="s">
        <v>50</v>
      </c>
      <c r="H65" s="133"/>
      <c r="I65" s="133"/>
      <c r="J65" s="133"/>
      <c r="K65" s="133"/>
      <c r="L65" s="133"/>
      <c r="M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28"/>
      <c r="B76" s="33"/>
      <c r="C76" s="28"/>
      <c r="D76" s="129" t="s">
        <v>47</v>
      </c>
      <c r="E76" s="130"/>
      <c r="F76" s="131" t="s">
        <v>48</v>
      </c>
      <c r="G76" s="129" t="s">
        <v>47</v>
      </c>
      <c r="H76" s="130"/>
      <c r="I76" s="130"/>
      <c r="J76" s="132" t="s">
        <v>48</v>
      </c>
      <c r="K76" s="130"/>
      <c r="L76" s="130"/>
      <c r="M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97</v>
      </c>
      <c r="D82" s="30"/>
      <c r="E82" s="30"/>
      <c r="F82" s="30"/>
      <c r="G82" s="30"/>
      <c r="H82" s="30"/>
      <c r="I82" s="30"/>
      <c r="J82" s="30"/>
      <c r="K82" s="30"/>
      <c r="L82" s="30"/>
      <c r="M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30"/>
      <c r="M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29"/>
      <c r="C85" s="30"/>
      <c r="D85" s="30"/>
      <c r="E85" s="255" t="str">
        <f>E7</f>
        <v>Údržba, opravy a odstraňování závad u SSZT 2021-2025- Oprava IP technologií v obvodu OŘ Brno</v>
      </c>
      <c r="F85" s="256"/>
      <c r="G85" s="256"/>
      <c r="H85" s="256"/>
      <c r="I85" s="30"/>
      <c r="J85" s="30"/>
      <c r="K85" s="30"/>
      <c r="L85" s="30"/>
      <c r="M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30"/>
      <c r="M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7" t="str">
        <f>E9</f>
        <v xml:space="preserve">01 - Opravy a servis </v>
      </c>
      <c r="F87" s="257"/>
      <c r="G87" s="257"/>
      <c r="H87" s="257"/>
      <c r="I87" s="30"/>
      <c r="J87" s="30"/>
      <c r="K87" s="30"/>
      <c r="L87" s="30"/>
      <c r="M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19</v>
      </c>
      <c r="D89" s="30"/>
      <c r="E89" s="30"/>
      <c r="F89" s="23" t="str">
        <f>F12</f>
        <v>Brno</v>
      </c>
      <c r="G89" s="30"/>
      <c r="H89" s="30"/>
      <c r="I89" s="25" t="s">
        <v>21</v>
      </c>
      <c r="J89" s="60" t="str">
        <f>IF(J12="","",J12)</f>
        <v>1. 6. 2021</v>
      </c>
      <c r="K89" s="30"/>
      <c r="L89" s="30"/>
      <c r="M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6" t="str">
        <f>E21</f>
        <v xml:space="preserve"> </v>
      </c>
      <c r="K91" s="30"/>
      <c r="L91" s="30"/>
      <c r="M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27</v>
      </c>
      <c r="D92" s="30"/>
      <c r="E92" s="30"/>
      <c r="F92" s="23" t="str">
        <f>IF(E18="","",E18)</f>
        <v xml:space="preserve"> </v>
      </c>
      <c r="G92" s="30"/>
      <c r="H92" s="30"/>
      <c r="I92" s="25" t="s">
        <v>29</v>
      </c>
      <c r="J92" s="26" t="str">
        <f>E24</f>
        <v>Ing. Mollinová</v>
      </c>
      <c r="K92" s="30"/>
      <c r="L92" s="30"/>
      <c r="M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8" t="s">
        <v>98</v>
      </c>
      <c r="D94" s="139"/>
      <c r="E94" s="139"/>
      <c r="F94" s="139"/>
      <c r="G94" s="139"/>
      <c r="H94" s="139"/>
      <c r="I94" s="140" t="s">
        <v>99</v>
      </c>
      <c r="J94" s="140" t="s">
        <v>100</v>
      </c>
      <c r="K94" s="140" t="s">
        <v>101</v>
      </c>
      <c r="L94" s="139"/>
      <c r="M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41" t="s">
        <v>102</v>
      </c>
      <c r="D96" s="30"/>
      <c r="E96" s="30"/>
      <c r="F96" s="30"/>
      <c r="G96" s="30"/>
      <c r="H96" s="30"/>
      <c r="I96" s="78">
        <f>Q117</f>
        <v>11219200.099999998</v>
      </c>
      <c r="J96" s="78">
        <f>R117</f>
        <v>3138417.3</v>
      </c>
      <c r="K96" s="78">
        <f>K117</f>
        <v>14357617.399999999</v>
      </c>
      <c r="L96" s="30"/>
      <c r="M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103</v>
      </c>
    </row>
    <row r="97" spans="1:31" s="9" customFormat="1" ht="24.95" customHeight="1">
      <c r="B97" s="142"/>
      <c r="C97" s="143"/>
      <c r="D97" s="144" t="s">
        <v>104</v>
      </c>
      <c r="E97" s="145"/>
      <c r="F97" s="145"/>
      <c r="G97" s="145"/>
      <c r="H97" s="145"/>
      <c r="I97" s="146">
        <f>Q738</f>
        <v>0</v>
      </c>
      <c r="J97" s="146">
        <f>R738</f>
        <v>3138417.3</v>
      </c>
      <c r="K97" s="146">
        <f>K738</f>
        <v>3138417.3</v>
      </c>
      <c r="L97" s="143"/>
      <c r="M97" s="147"/>
    </row>
    <row r="98" spans="1:31" s="2" customFormat="1" ht="21.75" customHeight="1">
      <c r="A98" s="28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5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20" t="s">
        <v>105</v>
      </c>
      <c r="D104" s="30"/>
      <c r="E104" s="30"/>
      <c r="F104" s="30"/>
      <c r="G104" s="30"/>
      <c r="H104" s="30"/>
      <c r="I104" s="30"/>
      <c r="J104" s="30"/>
      <c r="K104" s="30"/>
      <c r="L104" s="30"/>
      <c r="M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5" t="s">
        <v>15</v>
      </c>
      <c r="D106" s="30"/>
      <c r="E106" s="30"/>
      <c r="F106" s="30"/>
      <c r="G106" s="30"/>
      <c r="H106" s="30"/>
      <c r="I106" s="30"/>
      <c r="J106" s="30"/>
      <c r="K106" s="30"/>
      <c r="L106" s="30"/>
      <c r="M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6.25" customHeight="1">
      <c r="A107" s="28"/>
      <c r="B107" s="29"/>
      <c r="C107" s="30"/>
      <c r="D107" s="30"/>
      <c r="E107" s="255" t="str">
        <f>E7</f>
        <v>Údržba, opravy a odstraňování závad u SSZT 2021-2025- Oprava IP technologií v obvodu OŘ Brno</v>
      </c>
      <c r="F107" s="256"/>
      <c r="G107" s="256"/>
      <c r="H107" s="256"/>
      <c r="I107" s="30"/>
      <c r="J107" s="30"/>
      <c r="K107" s="30"/>
      <c r="L107" s="30"/>
      <c r="M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5" t="s">
        <v>93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30"/>
      <c r="D109" s="30"/>
      <c r="E109" s="227" t="str">
        <f>E9</f>
        <v xml:space="preserve">01 - Opravy a servis </v>
      </c>
      <c r="F109" s="257"/>
      <c r="G109" s="257"/>
      <c r="H109" s="257"/>
      <c r="I109" s="30"/>
      <c r="J109" s="30"/>
      <c r="K109" s="30"/>
      <c r="L109" s="30"/>
      <c r="M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19</v>
      </c>
      <c r="D111" s="30"/>
      <c r="E111" s="30"/>
      <c r="F111" s="23" t="str">
        <f>F12</f>
        <v>Brno</v>
      </c>
      <c r="G111" s="30"/>
      <c r="H111" s="30"/>
      <c r="I111" s="25" t="s">
        <v>21</v>
      </c>
      <c r="J111" s="60" t="str">
        <f>IF(J12="","",J12)</f>
        <v>1. 6. 2021</v>
      </c>
      <c r="K111" s="30"/>
      <c r="L111" s="30"/>
      <c r="M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5" t="s">
        <v>23</v>
      </c>
      <c r="D113" s="30"/>
      <c r="E113" s="30"/>
      <c r="F113" s="23" t="str">
        <f>E15</f>
        <v xml:space="preserve"> </v>
      </c>
      <c r="G113" s="30"/>
      <c r="H113" s="30"/>
      <c r="I113" s="25" t="s">
        <v>28</v>
      </c>
      <c r="J113" s="26" t="str">
        <f>E21</f>
        <v xml:space="preserve"> </v>
      </c>
      <c r="K113" s="30"/>
      <c r="L113" s="30"/>
      <c r="M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5" t="s">
        <v>27</v>
      </c>
      <c r="D114" s="30"/>
      <c r="E114" s="30"/>
      <c r="F114" s="23" t="str">
        <f>IF(E18="","",E18)</f>
        <v xml:space="preserve"> </v>
      </c>
      <c r="G114" s="30"/>
      <c r="H114" s="30"/>
      <c r="I114" s="25" t="s">
        <v>29</v>
      </c>
      <c r="J114" s="26" t="str">
        <f>E24</f>
        <v>Ing. Mollinová</v>
      </c>
      <c r="K114" s="30"/>
      <c r="L114" s="30"/>
      <c r="M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48"/>
      <c r="B116" s="149"/>
      <c r="C116" s="150" t="s">
        <v>106</v>
      </c>
      <c r="D116" s="151" t="s">
        <v>57</v>
      </c>
      <c r="E116" s="151" t="s">
        <v>53</v>
      </c>
      <c r="F116" s="151" t="s">
        <v>54</v>
      </c>
      <c r="G116" s="151" t="s">
        <v>107</v>
      </c>
      <c r="H116" s="151" t="s">
        <v>108</v>
      </c>
      <c r="I116" s="151" t="s">
        <v>109</v>
      </c>
      <c r="J116" s="151" t="s">
        <v>110</v>
      </c>
      <c r="K116" s="151" t="s">
        <v>101</v>
      </c>
      <c r="L116" s="152" t="s">
        <v>111</v>
      </c>
      <c r="M116" s="153"/>
      <c r="N116" s="69" t="s">
        <v>1</v>
      </c>
      <c r="O116" s="70" t="s">
        <v>36</v>
      </c>
      <c r="P116" s="70" t="s">
        <v>112</v>
      </c>
      <c r="Q116" s="70" t="s">
        <v>113</v>
      </c>
      <c r="R116" s="70" t="s">
        <v>114</v>
      </c>
      <c r="S116" s="70" t="s">
        <v>115</v>
      </c>
      <c r="T116" s="70" t="s">
        <v>116</v>
      </c>
      <c r="U116" s="70" t="s">
        <v>117</v>
      </c>
      <c r="V116" s="70" t="s">
        <v>118</v>
      </c>
      <c r="W116" s="70" t="s">
        <v>119</v>
      </c>
      <c r="X116" s="71" t="s">
        <v>120</v>
      </c>
      <c r="Y116" s="148"/>
      <c r="Z116" s="148"/>
      <c r="AA116" s="148"/>
      <c r="AB116" s="148"/>
      <c r="AC116" s="148"/>
      <c r="AD116" s="148"/>
      <c r="AE116" s="148"/>
    </row>
    <row r="117" spans="1:65" s="2" customFormat="1" ht="22.9" customHeight="1">
      <c r="A117" s="28"/>
      <c r="B117" s="29"/>
      <c r="C117" s="76" t="s">
        <v>121</v>
      </c>
      <c r="D117" s="30"/>
      <c r="E117" s="30"/>
      <c r="F117" s="30"/>
      <c r="G117" s="30"/>
      <c r="H117" s="30"/>
      <c r="I117" s="30"/>
      <c r="J117" s="30"/>
      <c r="K117" s="154">
        <f>BK117</f>
        <v>14357617.399999999</v>
      </c>
      <c r="L117" s="30"/>
      <c r="M117" s="33"/>
      <c r="N117" s="72"/>
      <c r="O117" s="155"/>
      <c r="P117" s="73"/>
      <c r="Q117" s="156">
        <f>Q118+SUM(Q119:Q738)</f>
        <v>11219200.099999998</v>
      </c>
      <c r="R117" s="156">
        <f>R118+SUM(R119:R738)</f>
        <v>3138417.3</v>
      </c>
      <c r="S117" s="73"/>
      <c r="T117" s="157">
        <f>T118+SUM(T119:T738)</f>
        <v>0</v>
      </c>
      <c r="U117" s="73"/>
      <c r="V117" s="157">
        <f>V118+SUM(V119:V738)</f>
        <v>4.8129999999999999E-2</v>
      </c>
      <c r="W117" s="73"/>
      <c r="X117" s="158">
        <f>X118+SUM(X119:X738)</f>
        <v>0</v>
      </c>
      <c r="Y117" s="28"/>
      <c r="Z117" s="28"/>
      <c r="AA117" s="28"/>
      <c r="AB117" s="28"/>
      <c r="AC117" s="28"/>
      <c r="AD117" s="28"/>
      <c r="AE117" s="28"/>
      <c r="AT117" s="14" t="s">
        <v>73</v>
      </c>
      <c r="AU117" s="14" t="s">
        <v>103</v>
      </c>
      <c r="BK117" s="159">
        <f>BK118+SUM(BK119:BK738)</f>
        <v>14357617.399999999</v>
      </c>
    </row>
    <row r="118" spans="1:65" s="2" customFormat="1" ht="24.2" customHeight="1">
      <c r="A118" s="28"/>
      <c r="B118" s="29"/>
      <c r="C118" s="160" t="s">
        <v>82</v>
      </c>
      <c r="D118" s="160" t="s">
        <v>122</v>
      </c>
      <c r="E118" s="161" t="s">
        <v>123</v>
      </c>
      <c r="F118" s="162" t="s">
        <v>124</v>
      </c>
      <c r="G118" s="163" t="s">
        <v>125</v>
      </c>
      <c r="H118" s="164">
        <v>16</v>
      </c>
      <c r="I118" s="165">
        <v>24500</v>
      </c>
      <c r="J118" s="166"/>
      <c r="K118" s="165">
        <f>ROUND(P118*H118,2)</f>
        <v>392000</v>
      </c>
      <c r="L118" s="162" t="s">
        <v>126</v>
      </c>
      <c r="M118" s="167"/>
      <c r="N118" s="168" t="s">
        <v>1</v>
      </c>
      <c r="O118" s="169" t="s">
        <v>37</v>
      </c>
      <c r="P118" s="170">
        <f>I118+J118</f>
        <v>24500</v>
      </c>
      <c r="Q118" s="170">
        <f>ROUND(I118*H118,2)</f>
        <v>392000</v>
      </c>
      <c r="R118" s="170">
        <f>ROUND(J118*H118,2)</f>
        <v>0</v>
      </c>
      <c r="S118" s="171">
        <v>0</v>
      </c>
      <c r="T118" s="171">
        <f>S118*H118</f>
        <v>0</v>
      </c>
      <c r="U118" s="171">
        <v>0</v>
      </c>
      <c r="V118" s="171">
        <f>U118*H118</f>
        <v>0</v>
      </c>
      <c r="W118" s="171">
        <v>0</v>
      </c>
      <c r="X118" s="172">
        <f>W118*H118</f>
        <v>0</v>
      </c>
      <c r="Y118" s="28"/>
      <c r="Z118" s="28"/>
      <c r="AA118" s="28"/>
      <c r="AB118" s="28"/>
      <c r="AC118" s="28"/>
      <c r="AD118" s="28"/>
      <c r="AE118" s="28"/>
      <c r="AR118" s="173" t="s">
        <v>84</v>
      </c>
      <c r="AT118" s="173" t="s">
        <v>122</v>
      </c>
      <c r="AU118" s="173" t="s">
        <v>74</v>
      </c>
      <c r="AY118" s="14" t="s">
        <v>127</v>
      </c>
      <c r="BE118" s="174">
        <f>IF(O118="základní",K118,0)</f>
        <v>392000</v>
      </c>
      <c r="BF118" s="174">
        <f>IF(O118="snížená",K118,0)</f>
        <v>0</v>
      </c>
      <c r="BG118" s="174">
        <f>IF(O118="zákl. přenesená",K118,0)</f>
        <v>0</v>
      </c>
      <c r="BH118" s="174">
        <f>IF(O118="sníž. přenesená",K118,0)</f>
        <v>0</v>
      </c>
      <c r="BI118" s="174">
        <f>IF(O118="nulová",K118,0)</f>
        <v>0</v>
      </c>
      <c r="BJ118" s="14" t="s">
        <v>82</v>
      </c>
      <c r="BK118" s="174">
        <f>ROUND(P118*H118,2)</f>
        <v>392000</v>
      </c>
      <c r="BL118" s="14" t="s">
        <v>82</v>
      </c>
      <c r="BM118" s="173" t="s">
        <v>128</v>
      </c>
    </row>
    <row r="119" spans="1:65" s="2" customFormat="1" ht="11.25">
      <c r="A119" s="28"/>
      <c r="B119" s="29"/>
      <c r="C119" s="30"/>
      <c r="D119" s="175" t="s">
        <v>129</v>
      </c>
      <c r="E119" s="30"/>
      <c r="F119" s="176" t="s">
        <v>124</v>
      </c>
      <c r="G119" s="30"/>
      <c r="H119" s="30"/>
      <c r="I119" s="30"/>
      <c r="J119" s="30"/>
      <c r="K119" s="30"/>
      <c r="L119" s="30"/>
      <c r="M119" s="33"/>
      <c r="N119" s="177"/>
      <c r="O119" s="178"/>
      <c r="P119" s="65"/>
      <c r="Q119" s="65"/>
      <c r="R119" s="65"/>
      <c r="S119" s="65"/>
      <c r="T119" s="65"/>
      <c r="U119" s="65"/>
      <c r="V119" s="65"/>
      <c r="W119" s="65"/>
      <c r="X119" s="66"/>
      <c r="Y119" s="28"/>
      <c r="Z119" s="28"/>
      <c r="AA119" s="28"/>
      <c r="AB119" s="28"/>
      <c r="AC119" s="28"/>
      <c r="AD119" s="28"/>
      <c r="AE119" s="28"/>
      <c r="AT119" s="14" t="s">
        <v>129</v>
      </c>
      <c r="AU119" s="14" t="s">
        <v>74</v>
      </c>
    </row>
    <row r="120" spans="1:65" s="2" customFormat="1" ht="24.2" customHeight="1">
      <c r="A120" s="28"/>
      <c r="B120" s="29"/>
      <c r="C120" s="160" t="s">
        <v>84</v>
      </c>
      <c r="D120" s="160" t="s">
        <v>122</v>
      </c>
      <c r="E120" s="161" t="s">
        <v>130</v>
      </c>
      <c r="F120" s="162" t="s">
        <v>131</v>
      </c>
      <c r="G120" s="163" t="s">
        <v>125</v>
      </c>
      <c r="H120" s="164">
        <v>1</v>
      </c>
      <c r="I120" s="165">
        <v>17800</v>
      </c>
      <c r="J120" s="166"/>
      <c r="K120" s="165">
        <f>ROUND(P120*H120,2)</f>
        <v>17800</v>
      </c>
      <c r="L120" s="162" t="s">
        <v>126</v>
      </c>
      <c r="M120" s="167"/>
      <c r="N120" s="168" t="s">
        <v>1</v>
      </c>
      <c r="O120" s="169" t="s">
        <v>37</v>
      </c>
      <c r="P120" s="170">
        <f>I120+J120</f>
        <v>17800</v>
      </c>
      <c r="Q120" s="170">
        <f>ROUND(I120*H120,2)</f>
        <v>17800</v>
      </c>
      <c r="R120" s="170">
        <f>ROUND(J120*H120,2)</f>
        <v>0</v>
      </c>
      <c r="S120" s="171">
        <v>0</v>
      </c>
      <c r="T120" s="171">
        <f>S120*H120</f>
        <v>0</v>
      </c>
      <c r="U120" s="171">
        <v>0</v>
      </c>
      <c r="V120" s="171">
        <f>U120*H120</f>
        <v>0</v>
      </c>
      <c r="W120" s="171">
        <v>0</v>
      </c>
      <c r="X120" s="172">
        <f>W120*H120</f>
        <v>0</v>
      </c>
      <c r="Y120" s="28"/>
      <c r="Z120" s="28"/>
      <c r="AA120" s="28"/>
      <c r="AB120" s="28"/>
      <c r="AC120" s="28"/>
      <c r="AD120" s="28"/>
      <c r="AE120" s="28"/>
      <c r="AR120" s="173" t="s">
        <v>84</v>
      </c>
      <c r="AT120" s="173" t="s">
        <v>122</v>
      </c>
      <c r="AU120" s="173" t="s">
        <v>74</v>
      </c>
      <c r="AY120" s="14" t="s">
        <v>127</v>
      </c>
      <c r="BE120" s="174">
        <f>IF(O120="základní",K120,0)</f>
        <v>17800</v>
      </c>
      <c r="BF120" s="174">
        <f>IF(O120="snížená",K120,0)</f>
        <v>0</v>
      </c>
      <c r="BG120" s="174">
        <f>IF(O120="zákl. přenesená",K120,0)</f>
        <v>0</v>
      </c>
      <c r="BH120" s="174">
        <f>IF(O120="sníž. přenesená",K120,0)</f>
        <v>0</v>
      </c>
      <c r="BI120" s="174">
        <f>IF(O120="nulová",K120,0)</f>
        <v>0</v>
      </c>
      <c r="BJ120" s="14" t="s">
        <v>82</v>
      </c>
      <c r="BK120" s="174">
        <f>ROUND(P120*H120,2)</f>
        <v>17800</v>
      </c>
      <c r="BL120" s="14" t="s">
        <v>82</v>
      </c>
      <c r="BM120" s="173" t="s">
        <v>132</v>
      </c>
    </row>
    <row r="121" spans="1:65" s="2" customFormat="1" ht="11.25">
      <c r="A121" s="28"/>
      <c r="B121" s="29"/>
      <c r="C121" s="30"/>
      <c r="D121" s="175" t="s">
        <v>129</v>
      </c>
      <c r="E121" s="30"/>
      <c r="F121" s="176" t="s">
        <v>131</v>
      </c>
      <c r="G121" s="30"/>
      <c r="H121" s="30"/>
      <c r="I121" s="30"/>
      <c r="J121" s="30"/>
      <c r="K121" s="30"/>
      <c r="L121" s="30"/>
      <c r="M121" s="33"/>
      <c r="N121" s="177"/>
      <c r="O121" s="178"/>
      <c r="P121" s="65"/>
      <c r="Q121" s="65"/>
      <c r="R121" s="65"/>
      <c r="S121" s="65"/>
      <c r="T121" s="65"/>
      <c r="U121" s="65"/>
      <c r="V121" s="65"/>
      <c r="W121" s="65"/>
      <c r="X121" s="66"/>
      <c r="Y121" s="28"/>
      <c r="Z121" s="28"/>
      <c r="AA121" s="28"/>
      <c r="AB121" s="28"/>
      <c r="AC121" s="28"/>
      <c r="AD121" s="28"/>
      <c r="AE121" s="28"/>
      <c r="AT121" s="14" t="s">
        <v>129</v>
      </c>
      <c r="AU121" s="14" t="s">
        <v>74</v>
      </c>
    </row>
    <row r="122" spans="1:65" s="2" customFormat="1" ht="33" customHeight="1">
      <c r="A122" s="28"/>
      <c r="B122" s="29"/>
      <c r="C122" s="160" t="s">
        <v>133</v>
      </c>
      <c r="D122" s="160" t="s">
        <v>122</v>
      </c>
      <c r="E122" s="161" t="s">
        <v>134</v>
      </c>
      <c r="F122" s="162" t="s">
        <v>135</v>
      </c>
      <c r="G122" s="163" t="s">
        <v>125</v>
      </c>
      <c r="H122" s="164">
        <v>1</v>
      </c>
      <c r="I122" s="165">
        <v>2660</v>
      </c>
      <c r="J122" s="166"/>
      <c r="K122" s="165">
        <f>ROUND(P122*H122,2)</f>
        <v>2660</v>
      </c>
      <c r="L122" s="162" t="s">
        <v>126</v>
      </c>
      <c r="M122" s="167"/>
      <c r="N122" s="168" t="s">
        <v>1</v>
      </c>
      <c r="O122" s="169" t="s">
        <v>37</v>
      </c>
      <c r="P122" s="170">
        <f>I122+J122</f>
        <v>2660</v>
      </c>
      <c r="Q122" s="170">
        <f>ROUND(I122*H122,2)</f>
        <v>2660</v>
      </c>
      <c r="R122" s="170">
        <f>ROUND(J122*H122,2)</f>
        <v>0</v>
      </c>
      <c r="S122" s="171">
        <v>0</v>
      </c>
      <c r="T122" s="171">
        <f>S122*H122</f>
        <v>0</v>
      </c>
      <c r="U122" s="171">
        <v>0</v>
      </c>
      <c r="V122" s="171">
        <f>U122*H122</f>
        <v>0</v>
      </c>
      <c r="W122" s="171">
        <v>0</v>
      </c>
      <c r="X122" s="172">
        <f>W122*H122</f>
        <v>0</v>
      </c>
      <c r="Y122" s="28"/>
      <c r="Z122" s="28"/>
      <c r="AA122" s="28"/>
      <c r="AB122" s="28"/>
      <c r="AC122" s="28"/>
      <c r="AD122" s="28"/>
      <c r="AE122" s="28"/>
      <c r="AR122" s="173" t="s">
        <v>84</v>
      </c>
      <c r="AT122" s="173" t="s">
        <v>122</v>
      </c>
      <c r="AU122" s="173" t="s">
        <v>74</v>
      </c>
      <c r="AY122" s="14" t="s">
        <v>127</v>
      </c>
      <c r="BE122" s="174">
        <f>IF(O122="základní",K122,0)</f>
        <v>2660</v>
      </c>
      <c r="BF122" s="174">
        <f>IF(O122="snížená",K122,0)</f>
        <v>0</v>
      </c>
      <c r="BG122" s="174">
        <f>IF(O122="zákl. přenesená",K122,0)</f>
        <v>0</v>
      </c>
      <c r="BH122" s="174">
        <f>IF(O122="sníž. přenesená",K122,0)</f>
        <v>0</v>
      </c>
      <c r="BI122" s="174">
        <f>IF(O122="nulová",K122,0)</f>
        <v>0</v>
      </c>
      <c r="BJ122" s="14" t="s">
        <v>82</v>
      </c>
      <c r="BK122" s="174">
        <f>ROUND(P122*H122,2)</f>
        <v>2660</v>
      </c>
      <c r="BL122" s="14" t="s">
        <v>82</v>
      </c>
      <c r="BM122" s="173" t="s">
        <v>136</v>
      </c>
    </row>
    <row r="123" spans="1:65" s="2" customFormat="1" ht="19.5">
      <c r="A123" s="28"/>
      <c r="B123" s="29"/>
      <c r="C123" s="30"/>
      <c r="D123" s="175" t="s">
        <v>129</v>
      </c>
      <c r="E123" s="30"/>
      <c r="F123" s="176" t="s">
        <v>135</v>
      </c>
      <c r="G123" s="30"/>
      <c r="H123" s="30"/>
      <c r="I123" s="30"/>
      <c r="J123" s="30"/>
      <c r="K123" s="30"/>
      <c r="L123" s="30"/>
      <c r="M123" s="33"/>
      <c r="N123" s="177"/>
      <c r="O123" s="178"/>
      <c r="P123" s="65"/>
      <c r="Q123" s="65"/>
      <c r="R123" s="65"/>
      <c r="S123" s="65"/>
      <c r="T123" s="65"/>
      <c r="U123" s="65"/>
      <c r="V123" s="65"/>
      <c r="W123" s="65"/>
      <c r="X123" s="66"/>
      <c r="Y123" s="28"/>
      <c r="Z123" s="28"/>
      <c r="AA123" s="28"/>
      <c r="AB123" s="28"/>
      <c r="AC123" s="28"/>
      <c r="AD123" s="28"/>
      <c r="AE123" s="28"/>
      <c r="AT123" s="14" t="s">
        <v>129</v>
      </c>
      <c r="AU123" s="14" t="s">
        <v>74</v>
      </c>
    </row>
    <row r="124" spans="1:65" s="2" customFormat="1" ht="37.9" customHeight="1">
      <c r="A124" s="28"/>
      <c r="B124" s="29"/>
      <c r="C124" s="160" t="s">
        <v>137</v>
      </c>
      <c r="D124" s="160" t="s">
        <v>122</v>
      </c>
      <c r="E124" s="161" t="s">
        <v>138</v>
      </c>
      <c r="F124" s="162" t="s">
        <v>139</v>
      </c>
      <c r="G124" s="163" t="s">
        <v>125</v>
      </c>
      <c r="H124" s="164">
        <v>1</v>
      </c>
      <c r="I124" s="165">
        <v>4430</v>
      </c>
      <c r="J124" s="166"/>
      <c r="K124" s="165">
        <f>ROUND(P124*H124,2)</f>
        <v>4430</v>
      </c>
      <c r="L124" s="162" t="s">
        <v>126</v>
      </c>
      <c r="M124" s="167"/>
      <c r="N124" s="168" t="s">
        <v>1</v>
      </c>
      <c r="O124" s="169" t="s">
        <v>37</v>
      </c>
      <c r="P124" s="170">
        <f>I124+J124</f>
        <v>4430</v>
      </c>
      <c r="Q124" s="170">
        <f>ROUND(I124*H124,2)</f>
        <v>4430</v>
      </c>
      <c r="R124" s="170">
        <f>ROUND(J124*H124,2)</f>
        <v>0</v>
      </c>
      <c r="S124" s="171">
        <v>0</v>
      </c>
      <c r="T124" s="171">
        <f>S124*H124</f>
        <v>0</v>
      </c>
      <c r="U124" s="171">
        <v>0</v>
      </c>
      <c r="V124" s="171">
        <f>U124*H124</f>
        <v>0</v>
      </c>
      <c r="W124" s="171">
        <v>0</v>
      </c>
      <c r="X124" s="172">
        <f>W124*H124</f>
        <v>0</v>
      </c>
      <c r="Y124" s="28"/>
      <c r="Z124" s="28"/>
      <c r="AA124" s="28"/>
      <c r="AB124" s="28"/>
      <c r="AC124" s="28"/>
      <c r="AD124" s="28"/>
      <c r="AE124" s="28"/>
      <c r="AR124" s="173" t="s">
        <v>84</v>
      </c>
      <c r="AT124" s="173" t="s">
        <v>122</v>
      </c>
      <c r="AU124" s="173" t="s">
        <v>74</v>
      </c>
      <c r="AY124" s="14" t="s">
        <v>127</v>
      </c>
      <c r="BE124" s="174">
        <f>IF(O124="základní",K124,0)</f>
        <v>4430</v>
      </c>
      <c r="BF124" s="174">
        <f>IF(O124="snížená",K124,0)</f>
        <v>0</v>
      </c>
      <c r="BG124" s="174">
        <f>IF(O124="zákl. přenesená",K124,0)</f>
        <v>0</v>
      </c>
      <c r="BH124" s="174">
        <f>IF(O124="sníž. přenesená",K124,0)</f>
        <v>0</v>
      </c>
      <c r="BI124" s="174">
        <f>IF(O124="nulová",K124,0)</f>
        <v>0</v>
      </c>
      <c r="BJ124" s="14" t="s">
        <v>82</v>
      </c>
      <c r="BK124" s="174">
        <f>ROUND(P124*H124,2)</f>
        <v>4430</v>
      </c>
      <c r="BL124" s="14" t="s">
        <v>82</v>
      </c>
      <c r="BM124" s="173" t="s">
        <v>140</v>
      </c>
    </row>
    <row r="125" spans="1:65" s="2" customFormat="1" ht="19.5">
      <c r="A125" s="28"/>
      <c r="B125" s="29"/>
      <c r="C125" s="30"/>
      <c r="D125" s="175" t="s">
        <v>129</v>
      </c>
      <c r="E125" s="30"/>
      <c r="F125" s="176" t="s">
        <v>139</v>
      </c>
      <c r="G125" s="30"/>
      <c r="H125" s="30"/>
      <c r="I125" s="30"/>
      <c r="J125" s="30"/>
      <c r="K125" s="30"/>
      <c r="L125" s="30"/>
      <c r="M125" s="33"/>
      <c r="N125" s="177"/>
      <c r="O125" s="178"/>
      <c r="P125" s="65"/>
      <c r="Q125" s="65"/>
      <c r="R125" s="65"/>
      <c r="S125" s="65"/>
      <c r="T125" s="65"/>
      <c r="U125" s="65"/>
      <c r="V125" s="65"/>
      <c r="W125" s="65"/>
      <c r="X125" s="66"/>
      <c r="Y125" s="28"/>
      <c r="Z125" s="28"/>
      <c r="AA125" s="28"/>
      <c r="AB125" s="28"/>
      <c r="AC125" s="28"/>
      <c r="AD125" s="28"/>
      <c r="AE125" s="28"/>
      <c r="AT125" s="14" t="s">
        <v>129</v>
      </c>
      <c r="AU125" s="14" t="s">
        <v>74</v>
      </c>
    </row>
    <row r="126" spans="1:65" s="2" customFormat="1" ht="33" customHeight="1">
      <c r="A126" s="28"/>
      <c r="B126" s="29"/>
      <c r="C126" s="160" t="s">
        <v>141</v>
      </c>
      <c r="D126" s="160" t="s">
        <v>122</v>
      </c>
      <c r="E126" s="161" t="s">
        <v>142</v>
      </c>
      <c r="F126" s="162" t="s">
        <v>143</v>
      </c>
      <c r="G126" s="163" t="s">
        <v>125</v>
      </c>
      <c r="H126" s="164">
        <v>40</v>
      </c>
      <c r="I126" s="165">
        <v>12600</v>
      </c>
      <c r="J126" s="166"/>
      <c r="K126" s="165">
        <f>ROUND(P126*H126,2)</f>
        <v>504000</v>
      </c>
      <c r="L126" s="162" t="s">
        <v>126</v>
      </c>
      <c r="M126" s="167"/>
      <c r="N126" s="168" t="s">
        <v>1</v>
      </c>
      <c r="O126" s="169" t="s">
        <v>37</v>
      </c>
      <c r="P126" s="170">
        <f>I126+J126</f>
        <v>12600</v>
      </c>
      <c r="Q126" s="170">
        <f>ROUND(I126*H126,2)</f>
        <v>504000</v>
      </c>
      <c r="R126" s="170">
        <f>ROUND(J126*H126,2)</f>
        <v>0</v>
      </c>
      <c r="S126" s="171">
        <v>0</v>
      </c>
      <c r="T126" s="171">
        <f>S126*H126</f>
        <v>0</v>
      </c>
      <c r="U126" s="171">
        <v>0</v>
      </c>
      <c r="V126" s="171">
        <f>U126*H126</f>
        <v>0</v>
      </c>
      <c r="W126" s="171">
        <v>0</v>
      </c>
      <c r="X126" s="172">
        <f>W126*H126</f>
        <v>0</v>
      </c>
      <c r="Y126" s="28"/>
      <c r="Z126" s="28"/>
      <c r="AA126" s="28"/>
      <c r="AB126" s="28"/>
      <c r="AC126" s="28"/>
      <c r="AD126" s="28"/>
      <c r="AE126" s="28"/>
      <c r="AR126" s="173" t="s">
        <v>84</v>
      </c>
      <c r="AT126" s="173" t="s">
        <v>122</v>
      </c>
      <c r="AU126" s="173" t="s">
        <v>74</v>
      </c>
      <c r="AY126" s="14" t="s">
        <v>127</v>
      </c>
      <c r="BE126" s="174">
        <f>IF(O126="základní",K126,0)</f>
        <v>504000</v>
      </c>
      <c r="BF126" s="174">
        <f>IF(O126="snížená",K126,0)</f>
        <v>0</v>
      </c>
      <c r="BG126" s="174">
        <f>IF(O126="zákl. přenesená",K126,0)</f>
        <v>0</v>
      </c>
      <c r="BH126" s="174">
        <f>IF(O126="sníž. přenesená",K126,0)</f>
        <v>0</v>
      </c>
      <c r="BI126" s="174">
        <f>IF(O126="nulová",K126,0)</f>
        <v>0</v>
      </c>
      <c r="BJ126" s="14" t="s">
        <v>82</v>
      </c>
      <c r="BK126" s="174">
        <f>ROUND(P126*H126,2)</f>
        <v>504000</v>
      </c>
      <c r="BL126" s="14" t="s">
        <v>82</v>
      </c>
      <c r="BM126" s="173" t="s">
        <v>144</v>
      </c>
    </row>
    <row r="127" spans="1:65" s="2" customFormat="1" ht="19.5">
      <c r="A127" s="28"/>
      <c r="B127" s="29"/>
      <c r="C127" s="30"/>
      <c r="D127" s="175" t="s">
        <v>129</v>
      </c>
      <c r="E127" s="30"/>
      <c r="F127" s="176" t="s">
        <v>143</v>
      </c>
      <c r="G127" s="30"/>
      <c r="H127" s="30"/>
      <c r="I127" s="30"/>
      <c r="J127" s="30"/>
      <c r="K127" s="30"/>
      <c r="L127" s="30"/>
      <c r="M127" s="33"/>
      <c r="N127" s="177"/>
      <c r="O127" s="178"/>
      <c r="P127" s="65"/>
      <c r="Q127" s="65"/>
      <c r="R127" s="65"/>
      <c r="S127" s="65"/>
      <c r="T127" s="65"/>
      <c r="U127" s="65"/>
      <c r="V127" s="65"/>
      <c r="W127" s="65"/>
      <c r="X127" s="66"/>
      <c r="Y127" s="28"/>
      <c r="Z127" s="28"/>
      <c r="AA127" s="28"/>
      <c r="AB127" s="28"/>
      <c r="AC127" s="28"/>
      <c r="AD127" s="28"/>
      <c r="AE127" s="28"/>
      <c r="AT127" s="14" t="s">
        <v>129</v>
      </c>
      <c r="AU127" s="14" t="s">
        <v>74</v>
      </c>
    </row>
    <row r="128" spans="1:65" s="2" customFormat="1" ht="33" customHeight="1">
      <c r="A128" s="28"/>
      <c r="B128" s="29"/>
      <c r="C128" s="160" t="s">
        <v>145</v>
      </c>
      <c r="D128" s="160" t="s">
        <v>122</v>
      </c>
      <c r="E128" s="161" t="s">
        <v>146</v>
      </c>
      <c r="F128" s="162" t="s">
        <v>147</v>
      </c>
      <c r="G128" s="163" t="s">
        <v>125</v>
      </c>
      <c r="H128" s="164">
        <v>1</v>
      </c>
      <c r="I128" s="165">
        <v>33600</v>
      </c>
      <c r="J128" s="166"/>
      <c r="K128" s="165">
        <f>ROUND(P128*H128,2)</f>
        <v>33600</v>
      </c>
      <c r="L128" s="162" t="s">
        <v>126</v>
      </c>
      <c r="M128" s="167"/>
      <c r="N128" s="168" t="s">
        <v>1</v>
      </c>
      <c r="O128" s="169" t="s">
        <v>37</v>
      </c>
      <c r="P128" s="170">
        <f>I128+J128</f>
        <v>33600</v>
      </c>
      <c r="Q128" s="170">
        <f>ROUND(I128*H128,2)</f>
        <v>33600</v>
      </c>
      <c r="R128" s="170">
        <f>ROUND(J128*H128,2)</f>
        <v>0</v>
      </c>
      <c r="S128" s="171">
        <v>0</v>
      </c>
      <c r="T128" s="171">
        <f>S128*H128</f>
        <v>0</v>
      </c>
      <c r="U128" s="171">
        <v>0</v>
      </c>
      <c r="V128" s="171">
        <f>U128*H128</f>
        <v>0</v>
      </c>
      <c r="W128" s="171">
        <v>0</v>
      </c>
      <c r="X128" s="172">
        <f>W128*H128</f>
        <v>0</v>
      </c>
      <c r="Y128" s="28"/>
      <c r="Z128" s="28"/>
      <c r="AA128" s="28"/>
      <c r="AB128" s="28"/>
      <c r="AC128" s="28"/>
      <c r="AD128" s="28"/>
      <c r="AE128" s="28"/>
      <c r="AR128" s="173" t="s">
        <v>84</v>
      </c>
      <c r="AT128" s="173" t="s">
        <v>122</v>
      </c>
      <c r="AU128" s="173" t="s">
        <v>74</v>
      </c>
      <c r="AY128" s="14" t="s">
        <v>127</v>
      </c>
      <c r="BE128" s="174">
        <f>IF(O128="základní",K128,0)</f>
        <v>33600</v>
      </c>
      <c r="BF128" s="174">
        <f>IF(O128="snížená",K128,0)</f>
        <v>0</v>
      </c>
      <c r="BG128" s="174">
        <f>IF(O128="zákl. přenesená",K128,0)</f>
        <v>0</v>
      </c>
      <c r="BH128" s="174">
        <f>IF(O128="sníž. přenesená",K128,0)</f>
        <v>0</v>
      </c>
      <c r="BI128" s="174">
        <f>IF(O128="nulová",K128,0)</f>
        <v>0</v>
      </c>
      <c r="BJ128" s="14" t="s">
        <v>82</v>
      </c>
      <c r="BK128" s="174">
        <f>ROUND(P128*H128,2)</f>
        <v>33600</v>
      </c>
      <c r="BL128" s="14" t="s">
        <v>82</v>
      </c>
      <c r="BM128" s="173" t="s">
        <v>148</v>
      </c>
    </row>
    <row r="129" spans="1:65" s="2" customFormat="1" ht="19.5">
      <c r="A129" s="28"/>
      <c r="B129" s="29"/>
      <c r="C129" s="30"/>
      <c r="D129" s="175" t="s">
        <v>129</v>
      </c>
      <c r="E129" s="30"/>
      <c r="F129" s="176" t="s">
        <v>147</v>
      </c>
      <c r="G129" s="30"/>
      <c r="H129" s="30"/>
      <c r="I129" s="30"/>
      <c r="J129" s="30"/>
      <c r="K129" s="30"/>
      <c r="L129" s="30"/>
      <c r="M129" s="33"/>
      <c r="N129" s="177"/>
      <c r="O129" s="178"/>
      <c r="P129" s="65"/>
      <c r="Q129" s="65"/>
      <c r="R129" s="65"/>
      <c r="S129" s="65"/>
      <c r="T129" s="65"/>
      <c r="U129" s="65"/>
      <c r="V129" s="65"/>
      <c r="W129" s="65"/>
      <c r="X129" s="66"/>
      <c r="Y129" s="28"/>
      <c r="Z129" s="28"/>
      <c r="AA129" s="28"/>
      <c r="AB129" s="28"/>
      <c r="AC129" s="28"/>
      <c r="AD129" s="28"/>
      <c r="AE129" s="28"/>
      <c r="AT129" s="14" t="s">
        <v>129</v>
      </c>
      <c r="AU129" s="14" t="s">
        <v>74</v>
      </c>
    </row>
    <row r="130" spans="1:65" s="2" customFormat="1" ht="24.2" customHeight="1">
      <c r="A130" s="28"/>
      <c r="B130" s="29"/>
      <c r="C130" s="160" t="s">
        <v>149</v>
      </c>
      <c r="D130" s="160" t="s">
        <v>122</v>
      </c>
      <c r="E130" s="161" t="s">
        <v>150</v>
      </c>
      <c r="F130" s="162" t="s">
        <v>151</v>
      </c>
      <c r="G130" s="163" t="s">
        <v>125</v>
      </c>
      <c r="H130" s="164">
        <v>12</v>
      </c>
      <c r="I130" s="165">
        <v>23900</v>
      </c>
      <c r="J130" s="166"/>
      <c r="K130" s="165">
        <f>ROUND(P130*H130,2)</f>
        <v>286800</v>
      </c>
      <c r="L130" s="162" t="s">
        <v>126</v>
      </c>
      <c r="M130" s="167"/>
      <c r="N130" s="168" t="s">
        <v>1</v>
      </c>
      <c r="O130" s="169" t="s">
        <v>37</v>
      </c>
      <c r="P130" s="170">
        <f>I130+J130</f>
        <v>23900</v>
      </c>
      <c r="Q130" s="170">
        <f>ROUND(I130*H130,2)</f>
        <v>286800</v>
      </c>
      <c r="R130" s="170">
        <f>ROUND(J130*H130,2)</f>
        <v>0</v>
      </c>
      <c r="S130" s="171">
        <v>0</v>
      </c>
      <c r="T130" s="171">
        <f>S130*H130</f>
        <v>0</v>
      </c>
      <c r="U130" s="171">
        <v>0</v>
      </c>
      <c r="V130" s="171">
        <f>U130*H130</f>
        <v>0</v>
      </c>
      <c r="W130" s="171">
        <v>0</v>
      </c>
      <c r="X130" s="172">
        <f>W130*H130</f>
        <v>0</v>
      </c>
      <c r="Y130" s="28"/>
      <c r="Z130" s="28"/>
      <c r="AA130" s="28"/>
      <c r="AB130" s="28"/>
      <c r="AC130" s="28"/>
      <c r="AD130" s="28"/>
      <c r="AE130" s="28"/>
      <c r="AR130" s="173" t="s">
        <v>84</v>
      </c>
      <c r="AT130" s="173" t="s">
        <v>122</v>
      </c>
      <c r="AU130" s="173" t="s">
        <v>74</v>
      </c>
      <c r="AY130" s="14" t="s">
        <v>127</v>
      </c>
      <c r="BE130" s="174">
        <f>IF(O130="základní",K130,0)</f>
        <v>286800</v>
      </c>
      <c r="BF130" s="174">
        <f>IF(O130="snížená",K130,0)</f>
        <v>0</v>
      </c>
      <c r="BG130" s="174">
        <f>IF(O130="zákl. přenesená",K130,0)</f>
        <v>0</v>
      </c>
      <c r="BH130" s="174">
        <f>IF(O130="sníž. přenesená",K130,0)</f>
        <v>0</v>
      </c>
      <c r="BI130" s="174">
        <f>IF(O130="nulová",K130,0)</f>
        <v>0</v>
      </c>
      <c r="BJ130" s="14" t="s">
        <v>82</v>
      </c>
      <c r="BK130" s="174">
        <f>ROUND(P130*H130,2)</f>
        <v>286800</v>
      </c>
      <c r="BL130" s="14" t="s">
        <v>82</v>
      </c>
      <c r="BM130" s="173" t="s">
        <v>152</v>
      </c>
    </row>
    <row r="131" spans="1:65" s="2" customFormat="1" ht="19.5">
      <c r="A131" s="28"/>
      <c r="B131" s="29"/>
      <c r="C131" s="30"/>
      <c r="D131" s="175" t="s">
        <v>129</v>
      </c>
      <c r="E131" s="30"/>
      <c r="F131" s="176" t="s">
        <v>151</v>
      </c>
      <c r="G131" s="30"/>
      <c r="H131" s="30"/>
      <c r="I131" s="30"/>
      <c r="J131" s="30"/>
      <c r="K131" s="30"/>
      <c r="L131" s="30"/>
      <c r="M131" s="33"/>
      <c r="N131" s="177"/>
      <c r="O131" s="178"/>
      <c r="P131" s="65"/>
      <c r="Q131" s="65"/>
      <c r="R131" s="65"/>
      <c r="S131" s="65"/>
      <c r="T131" s="65"/>
      <c r="U131" s="65"/>
      <c r="V131" s="65"/>
      <c r="W131" s="65"/>
      <c r="X131" s="66"/>
      <c r="Y131" s="28"/>
      <c r="Z131" s="28"/>
      <c r="AA131" s="28"/>
      <c r="AB131" s="28"/>
      <c r="AC131" s="28"/>
      <c r="AD131" s="28"/>
      <c r="AE131" s="28"/>
      <c r="AT131" s="14" t="s">
        <v>129</v>
      </c>
      <c r="AU131" s="14" t="s">
        <v>74</v>
      </c>
    </row>
    <row r="132" spans="1:65" s="2" customFormat="1" ht="33" customHeight="1">
      <c r="A132" s="28"/>
      <c r="B132" s="29"/>
      <c r="C132" s="160" t="s">
        <v>153</v>
      </c>
      <c r="D132" s="160" t="s">
        <v>122</v>
      </c>
      <c r="E132" s="161" t="s">
        <v>154</v>
      </c>
      <c r="F132" s="162" t="s">
        <v>155</v>
      </c>
      <c r="G132" s="163" t="s">
        <v>125</v>
      </c>
      <c r="H132" s="164">
        <v>24</v>
      </c>
      <c r="I132" s="165">
        <v>42300</v>
      </c>
      <c r="J132" s="166"/>
      <c r="K132" s="165">
        <f>ROUND(P132*H132,2)</f>
        <v>1015200</v>
      </c>
      <c r="L132" s="162" t="s">
        <v>126</v>
      </c>
      <c r="M132" s="167"/>
      <c r="N132" s="168" t="s">
        <v>1</v>
      </c>
      <c r="O132" s="169" t="s">
        <v>37</v>
      </c>
      <c r="P132" s="170">
        <f>I132+J132</f>
        <v>42300</v>
      </c>
      <c r="Q132" s="170">
        <f>ROUND(I132*H132,2)</f>
        <v>1015200</v>
      </c>
      <c r="R132" s="170">
        <f>ROUND(J132*H132,2)</f>
        <v>0</v>
      </c>
      <c r="S132" s="171">
        <v>0</v>
      </c>
      <c r="T132" s="171">
        <f>S132*H132</f>
        <v>0</v>
      </c>
      <c r="U132" s="171">
        <v>0</v>
      </c>
      <c r="V132" s="171">
        <f>U132*H132</f>
        <v>0</v>
      </c>
      <c r="W132" s="171">
        <v>0</v>
      </c>
      <c r="X132" s="172">
        <f>W132*H132</f>
        <v>0</v>
      </c>
      <c r="Y132" s="28"/>
      <c r="Z132" s="28"/>
      <c r="AA132" s="28"/>
      <c r="AB132" s="28"/>
      <c r="AC132" s="28"/>
      <c r="AD132" s="28"/>
      <c r="AE132" s="28"/>
      <c r="AR132" s="173" t="s">
        <v>84</v>
      </c>
      <c r="AT132" s="173" t="s">
        <v>122</v>
      </c>
      <c r="AU132" s="173" t="s">
        <v>74</v>
      </c>
      <c r="AY132" s="14" t="s">
        <v>127</v>
      </c>
      <c r="BE132" s="174">
        <f>IF(O132="základní",K132,0)</f>
        <v>1015200</v>
      </c>
      <c r="BF132" s="174">
        <f>IF(O132="snížená",K132,0)</f>
        <v>0</v>
      </c>
      <c r="BG132" s="174">
        <f>IF(O132="zákl. přenesená",K132,0)</f>
        <v>0</v>
      </c>
      <c r="BH132" s="174">
        <f>IF(O132="sníž. přenesená",K132,0)</f>
        <v>0</v>
      </c>
      <c r="BI132" s="174">
        <f>IF(O132="nulová",K132,0)</f>
        <v>0</v>
      </c>
      <c r="BJ132" s="14" t="s">
        <v>82</v>
      </c>
      <c r="BK132" s="174">
        <f>ROUND(P132*H132,2)</f>
        <v>1015200</v>
      </c>
      <c r="BL132" s="14" t="s">
        <v>82</v>
      </c>
      <c r="BM132" s="173" t="s">
        <v>156</v>
      </c>
    </row>
    <row r="133" spans="1:65" s="2" customFormat="1" ht="19.5">
      <c r="A133" s="28"/>
      <c r="B133" s="29"/>
      <c r="C133" s="30"/>
      <c r="D133" s="175" t="s">
        <v>129</v>
      </c>
      <c r="E133" s="30"/>
      <c r="F133" s="176" t="s">
        <v>155</v>
      </c>
      <c r="G133" s="30"/>
      <c r="H133" s="30"/>
      <c r="I133" s="30"/>
      <c r="J133" s="30"/>
      <c r="K133" s="30"/>
      <c r="L133" s="30"/>
      <c r="M133" s="33"/>
      <c r="N133" s="177"/>
      <c r="O133" s="178"/>
      <c r="P133" s="65"/>
      <c r="Q133" s="65"/>
      <c r="R133" s="65"/>
      <c r="S133" s="65"/>
      <c r="T133" s="65"/>
      <c r="U133" s="65"/>
      <c r="V133" s="65"/>
      <c r="W133" s="65"/>
      <c r="X133" s="66"/>
      <c r="Y133" s="28"/>
      <c r="Z133" s="28"/>
      <c r="AA133" s="28"/>
      <c r="AB133" s="28"/>
      <c r="AC133" s="28"/>
      <c r="AD133" s="28"/>
      <c r="AE133" s="28"/>
      <c r="AT133" s="14" t="s">
        <v>129</v>
      </c>
      <c r="AU133" s="14" t="s">
        <v>74</v>
      </c>
    </row>
    <row r="134" spans="1:65" s="2" customFormat="1" ht="24">
      <c r="A134" s="28"/>
      <c r="B134" s="29"/>
      <c r="C134" s="160" t="s">
        <v>157</v>
      </c>
      <c r="D134" s="160" t="s">
        <v>122</v>
      </c>
      <c r="E134" s="161" t="s">
        <v>158</v>
      </c>
      <c r="F134" s="162" t="s">
        <v>159</v>
      </c>
      <c r="G134" s="163" t="s">
        <v>125</v>
      </c>
      <c r="H134" s="164">
        <v>1</v>
      </c>
      <c r="I134" s="165">
        <v>15100</v>
      </c>
      <c r="J134" s="166"/>
      <c r="K134" s="165">
        <f>ROUND(P134*H134,2)</f>
        <v>15100</v>
      </c>
      <c r="L134" s="162" t="s">
        <v>126</v>
      </c>
      <c r="M134" s="167"/>
      <c r="N134" s="168" t="s">
        <v>1</v>
      </c>
      <c r="O134" s="169" t="s">
        <v>37</v>
      </c>
      <c r="P134" s="170">
        <f>I134+J134</f>
        <v>15100</v>
      </c>
      <c r="Q134" s="170">
        <f>ROUND(I134*H134,2)</f>
        <v>15100</v>
      </c>
      <c r="R134" s="170">
        <f>ROUND(J134*H134,2)</f>
        <v>0</v>
      </c>
      <c r="S134" s="171">
        <v>0</v>
      </c>
      <c r="T134" s="171">
        <f>S134*H134</f>
        <v>0</v>
      </c>
      <c r="U134" s="171">
        <v>0</v>
      </c>
      <c r="V134" s="171">
        <f>U134*H134</f>
        <v>0</v>
      </c>
      <c r="W134" s="171">
        <v>0</v>
      </c>
      <c r="X134" s="172">
        <f>W134*H134</f>
        <v>0</v>
      </c>
      <c r="Y134" s="28"/>
      <c r="Z134" s="28"/>
      <c r="AA134" s="28"/>
      <c r="AB134" s="28"/>
      <c r="AC134" s="28"/>
      <c r="AD134" s="28"/>
      <c r="AE134" s="28"/>
      <c r="AR134" s="173" t="s">
        <v>84</v>
      </c>
      <c r="AT134" s="173" t="s">
        <v>122</v>
      </c>
      <c r="AU134" s="173" t="s">
        <v>74</v>
      </c>
      <c r="AY134" s="14" t="s">
        <v>127</v>
      </c>
      <c r="BE134" s="174">
        <f>IF(O134="základní",K134,0)</f>
        <v>15100</v>
      </c>
      <c r="BF134" s="174">
        <f>IF(O134="snížená",K134,0)</f>
        <v>0</v>
      </c>
      <c r="BG134" s="174">
        <f>IF(O134="zákl. přenesená",K134,0)</f>
        <v>0</v>
      </c>
      <c r="BH134" s="174">
        <f>IF(O134="sníž. přenesená",K134,0)</f>
        <v>0</v>
      </c>
      <c r="BI134" s="174">
        <f>IF(O134="nulová",K134,0)</f>
        <v>0</v>
      </c>
      <c r="BJ134" s="14" t="s">
        <v>82</v>
      </c>
      <c r="BK134" s="174">
        <f>ROUND(P134*H134,2)</f>
        <v>15100</v>
      </c>
      <c r="BL134" s="14" t="s">
        <v>82</v>
      </c>
      <c r="BM134" s="173" t="s">
        <v>160</v>
      </c>
    </row>
    <row r="135" spans="1:65" s="2" customFormat="1" ht="11.25">
      <c r="A135" s="28"/>
      <c r="B135" s="29"/>
      <c r="C135" s="30"/>
      <c r="D135" s="175" t="s">
        <v>129</v>
      </c>
      <c r="E135" s="30"/>
      <c r="F135" s="176" t="s">
        <v>159</v>
      </c>
      <c r="G135" s="30"/>
      <c r="H135" s="30"/>
      <c r="I135" s="30"/>
      <c r="J135" s="30"/>
      <c r="K135" s="30"/>
      <c r="L135" s="30"/>
      <c r="M135" s="33"/>
      <c r="N135" s="177"/>
      <c r="O135" s="178"/>
      <c r="P135" s="65"/>
      <c r="Q135" s="65"/>
      <c r="R135" s="65"/>
      <c r="S135" s="65"/>
      <c r="T135" s="65"/>
      <c r="U135" s="65"/>
      <c r="V135" s="65"/>
      <c r="W135" s="65"/>
      <c r="X135" s="66"/>
      <c r="Y135" s="28"/>
      <c r="Z135" s="28"/>
      <c r="AA135" s="28"/>
      <c r="AB135" s="28"/>
      <c r="AC135" s="28"/>
      <c r="AD135" s="28"/>
      <c r="AE135" s="28"/>
      <c r="AT135" s="14" t="s">
        <v>129</v>
      </c>
      <c r="AU135" s="14" t="s">
        <v>74</v>
      </c>
    </row>
    <row r="136" spans="1:65" s="2" customFormat="1" ht="24.2" customHeight="1">
      <c r="A136" s="28"/>
      <c r="B136" s="29"/>
      <c r="C136" s="160" t="s">
        <v>161</v>
      </c>
      <c r="D136" s="160" t="s">
        <v>122</v>
      </c>
      <c r="E136" s="161" t="s">
        <v>162</v>
      </c>
      <c r="F136" s="162" t="s">
        <v>163</v>
      </c>
      <c r="G136" s="163" t="s">
        <v>125</v>
      </c>
      <c r="H136" s="164">
        <v>1</v>
      </c>
      <c r="I136" s="165">
        <v>9670</v>
      </c>
      <c r="J136" s="166"/>
      <c r="K136" s="165">
        <f>ROUND(P136*H136,2)</f>
        <v>9670</v>
      </c>
      <c r="L136" s="162" t="s">
        <v>126</v>
      </c>
      <c r="M136" s="167"/>
      <c r="N136" s="168" t="s">
        <v>1</v>
      </c>
      <c r="O136" s="169" t="s">
        <v>37</v>
      </c>
      <c r="P136" s="170">
        <f>I136+J136</f>
        <v>9670</v>
      </c>
      <c r="Q136" s="170">
        <f>ROUND(I136*H136,2)</f>
        <v>9670</v>
      </c>
      <c r="R136" s="170">
        <f>ROUND(J136*H136,2)</f>
        <v>0</v>
      </c>
      <c r="S136" s="171">
        <v>0</v>
      </c>
      <c r="T136" s="171">
        <f>S136*H136</f>
        <v>0</v>
      </c>
      <c r="U136" s="171">
        <v>0</v>
      </c>
      <c r="V136" s="171">
        <f>U136*H136</f>
        <v>0</v>
      </c>
      <c r="W136" s="171">
        <v>0</v>
      </c>
      <c r="X136" s="172">
        <f>W136*H136</f>
        <v>0</v>
      </c>
      <c r="Y136" s="28"/>
      <c r="Z136" s="28"/>
      <c r="AA136" s="28"/>
      <c r="AB136" s="28"/>
      <c r="AC136" s="28"/>
      <c r="AD136" s="28"/>
      <c r="AE136" s="28"/>
      <c r="AR136" s="173" t="s">
        <v>84</v>
      </c>
      <c r="AT136" s="173" t="s">
        <v>122</v>
      </c>
      <c r="AU136" s="173" t="s">
        <v>74</v>
      </c>
      <c r="AY136" s="14" t="s">
        <v>127</v>
      </c>
      <c r="BE136" s="174">
        <f>IF(O136="základní",K136,0)</f>
        <v>9670</v>
      </c>
      <c r="BF136" s="174">
        <f>IF(O136="snížená",K136,0)</f>
        <v>0</v>
      </c>
      <c r="BG136" s="174">
        <f>IF(O136="zákl. přenesená",K136,0)</f>
        <v>0</v>
      </c>
      <c r="BH136" s="174">
        <f>IF(O136="sníž. přenesená",K136,0)</f>
        <v>0</v>
      </c>
      <c r="BI136" s="174">
        <f>IF(O136="nulová",K136,0)</f>
        <v>0</v>
      </c>
      <c r="BJ136" s="14" t="s">
        <v>82</v>
      </c>
      <c r="BK136" s="174">
        <f>ROUND(P136*H136,2)</f>
        <v>9670</v>
      </c>
      <c r="BL136" s="14" t="s">
        <v>82</v>
      </c>
      <c r="BM136" s="173" t="s">
        <v>164</v>
      </c>
    </row>
    <row r="137" spans="1:65" s="2" customFormat="1" ht="19.5">
      <c r="A137" s="28"/>
      <c r="B137" s="29"/>
      <c r="C137" s="30"/>
      <c r="D137" s="175" t="s">
        <v>129</v>
      </c>
      <c r="E137" s="30"/>
      <c r="F137" s="176" t="s">
        <v>163</v>
      </c>
      <c r="G137" s="30"/>
      <c r="H137" s="30"/>
      <c r="I137" s="30"/>
      <c r="J137" s="30"/>
      <c r="K137" s="30"/>
      <c r="L137" s="30"/>
      <c r="M137" s="33"/>
      <c r="N137" s="177"/>
      <c r="O137" s="178"/>
      <c r="P137" s="65"/>
      <c r="Q137" s="65"/>
      <c r="R137" s="65"/>
      <c r="S137" s="65"/>
      <c r="T137" s="65"/>
      <c r="U137" s="65"/>
      <c r="V137" s="65"/>
      <c r="W137" s="65"/>
      <c r="X137" s="66"/>
      <c r="Y137" s="28"/>
      <c r="Z137" s="28"/>
      <c r="AA137" s="28"/>
      <c r="AB137" s="28"/>
      <c r="AC137" s="28"/>
      <c r="AD137" s="28"/>
      <c r="AE137" s="28"/>
      <c r="AT137" s="14" t="s">
        <v>129</v>
      </c>
      <c r="AU137" s="14" t="s">
        <v>74</v>
      </c>
    </row>
    <row r="138" spans="1:65" s="2" customFormat="1" ht="24.2" customHeight="1">
      <c r="A138" s="28"/>
      <c r="B138" s="29"/>
      <c r="C138" s="160" t="s">
        <v>165</v>
      </c>
      <c r="D138" s="160" t="s">
        <v>122</v>
      </c>
      <c r="E138" s="161" t="s">
        <v>166</v>
      </c>
      <c r="F138" s="162" t="s">
        <v>167</v>
      </c>
      <c r="G138" s="163" t="s">
        <v>125</v>
      </c>
      <c r="H138" s="164">
        <v>1</v>
      </c>
      <c r="I138" s="165">
        <v>19000</v>
      </c>
      <c r="J138" s="166"/>
      <c r="K138" s="165">
        <f>ROUND(P138*H138,2)</f>
        <v>19000</v>
      </c>
      <c r="L138" s="162" t="s">
        <v>126</v>
      </c>
      <c r="M138" s="167"/>
      <c r="N138" s="168" t="s">
        <v>1</v>
      </c>
      <c r="O138" s="169" t="s">
        <v>37</v>
      </c>
      <c r="P138" s="170">
        <f>I138+J138</f>
        <v>19000</v>
      </c>
      <c r="Q138" s="170">
        <f>ROUND(I138*H138,2)</f>
        <v>19000</v>
      </c>
      <c r="R138" s="170">
        <f>ROUND(J138*H138,2)</f>
        <v>0</v>
      </c>
      <c r="S138" s="171">
        <v>0</v>
      </c>
      <c r="T138" s="171">
        <f>S138*H138</f>
        <v>0</v>
      </c>
      <c r="U138" s="171">
        <v>0</v>
      </c>
      <c r="V138" s="171">
        <f>U138*H138</f>
        <v>0</v>
      </c>
      <c r="W138" s="171">
        <v>0</v>
      </c>
      <c r="X138" s="172">
        <f>W138*H138</f>
        <v>0</v>
      </c>
      <c r="Y138" s="28"/>
      <c r="Z138" s="28"/>
      <c r="AA138" s="28"/>
      <c r="AB138" s="28"/>
      <c r="AC138" s="28"/>
      <c r="AD138" s="28"/>
      <c r="AE138" s="28"/>
      <c r="AR138" s="173" t="s">
        <v>84</v>
      </c>
      <c r="AT138" s="173" t="s">
        <v>122</v>
      </c>
      <c r="AU138" s="173" t="s">
        <v>74</v>
      </c>
      <c r="AY138" s="14" t="s">
        <v>127</v>
      </c>
      <c r="BE138" s="174">
        <f>IF(O138="základní",K138,0)</f>
        <v>19000</v>
      </c>
      <c r="BF138" s="174">
        <f>IF(O138="snížená",K138,0)</f>
        <v>0</v>
      </c>
      <c r="BG138" s="174">
        <f>IF(O138="zákl. přenesená",K138,0)</f>
        <v>0</v>
      </c>
      <c r="BH138" s="174">
        <f>IF(O138="sníž. přenesená",K138,0)</f>
        <v>0</v>
      </c>
      <c r="BI138" s="174">
        <f>IF(O138="nulová",K138,0)</f>
        <v>0</v>
      </c>
      <c r="BJ138" s="14" t="s">
        <v>82</v>
      </c>
      <c r="BK138" s="174">
        <f>ROUND(P138*H138,2)</f>
        <v>19000</v>
      </c>
      <c r="BL138" s="14" t="s">
        <v>82</v>
      </c>
      <c r="BM138" s="173" t="s">
        <v>168</v>
      </c>
    </row>
    <row r="139" spans="1:65" s="2" customFormat="1" ht="19.5">
      <c r="A139" s="28"/>
      <c r="B139" s="29"/>
      <c r="C139" s="30"/>
      <c r="D139" s="175" t="s">
        <v>129</v>
      </c>
      <c r="E139" s="30"/>
      <c r="F139" s="176" t="s">
        <v>167</v>
      </c>
      <c r="G139" s="30"/>
      <c r="H139" s="30"/>
      <c r="I139" s="30"/>
      <c r="J139" s="30"/>
      <c r="K139" s="30"/>
      <c r="L139" s="30"/>
      <c r="M139" s="33"/>
      <c r="N139" s="177"/>
      <c r="O139" s="178"/>
      <c r="P139" s="65"/>
      <c r="Q139" s="65"/>
      <c r="R139" s="65"/>
      <c r="S139" s="65"/>
      <c r="T139" s="65"/>
      <c r="U139" s="65"/>
      <c r="V139" s="65"/>
      <c r="W139" s="65"/>
      <c r="X139" s="66"/>
      <c r="Y139" s="28"/>
      <c r="Z139" s="28"/>
      <c r="AA139" s="28"/>
      <c r="AB139" s="28"/>
      <c r="AC139" s="28"/>
      <c r="AD139" s="28"/>
      <c r="AE139" s="28"/>
      <c r="AT139" s="14" t="s">
        <v>129</v>
      </c>
      <c r="AU139" s="14" t="s">
        <v>74</v>
      </c>
    </row>
    <row r="140" spans="1:65" s="2" customFormat="1" ht="24.2" customHeight="1">
      <c r="A140" s="28"/>
      <c r="B140" s="29"/>
      <c r="C140" s="160" t="s">
        <v>169</v>
      </c>
      <c r="D140" s="160" t="s">
        <v>122</v>
      </c>
      <c r="E140" s="161" t="s">
        <v>170</v>
      </c>
      <c r="F140" s="162" t="s">
        <v>171</v>
      </c>
      <c r="G140" s="163" t="s">
        <v>125</v>
      </c>
      <c r="H140" s="164">
        <v>1</v>
      </c>
      <c r="I140" s="165">
        <v>33400</v>
      </c>
      <c r="J140" s="166"/>
      <c r="K140" s="165">
        <f>ROUND(P140*H140,2)</f>
        <v>33400</v>
      </c>
      <c r="L140" s="162" t="s">
        <v>126</v>
      </c>
      <c r="M140" s="167"/>
      <c r="N140" s="168" t="s">
        <v>1</v>
      </c>
      <c r="O140" s="169" t="s">
        <v>37</v>
      </c>
      <c r="P140" s="170">
        <f>I140+J140</f>
        <v>33400</v>
      </c>
      <c r="Q140" s="170">
        <f>ROUND(I140*H140,2)</f>
        <v>33400</v>
      </c>
      <c r="R140" s="170">
        <f>ROUND(J140*H140,2)</f>
        <v>0</v>
      </c>
      <c r="S140" s="171">
        <v>0</v>
      </c>
      <c r="T140" s="171">
        <f>S140*H140</f>
        <v>0</v>
      </c>
      <c r="U140" s="171">
        <v>0</v>
      </c>
      <c r="V140" s="171">
        <f>U140*H140</f>
        <v>0</v>
      </c>
      <c r="W140" s="171">
        <v>0</v>
      </c>
      <c r="X140" s="172">
        <f>W140*H140</f>
        <v>0</v>
      </c>
      <c r="Y140" s="28"/>
      <c r="Z140" s="28"/>
      <c r="AA140" s="28"/>
      <c r="AB140" s="28"/>
      <c r="AC140" s="28"/>
      <c r="AD140" s="28"/>
      <c r="AE140" s="28"/>
      <c r="AR140" s="173" t="s">
        <v>84</v>
      </c>
      <c r="AT140" s="173" t="s">
        <v>122</v>
      </c>
      <c r="AU140" s="173" t="s">
        <v>74</v>
      </c>
      <c r="AY140" s="14" t="s">
        <v>127</v>
      </c>
      <c r="BE140" s="174">
        <f>IF(O140="základní",K140,0)</f>
        <v>33400</v>
      </c>
      <c r="BF140" s="174">
        <f>IF(O140="snížená",K140,0)</f>
        <v>0</v>
      </c>
      <c r="BG140" s="174">
        <f>IF(O140="zákl. přenesená",K140,0)</f>
        <v>0</v>
      </c>
      <c r="BH140" s="174">
        <f>IF(O140="sníž. přenesená",K140,0)</f>
        <v>0</v>
      </c>
      <c r="BI140" s="174">
        <f>IF(O140="nulová",K140,0)</f>
        <v>0</v>
      </c>
      <c r="BJ140" s="14" t="s">
        <v>82</v>
      </c>
      <c r="BK140" s="174">
        <f>ROUND(P140*H140,2)</f>
        <v>33400</v>
      </c>
      <c r="BL140" s="14" t="s">
        <v>82</v>
      </c>
      <c r="BM140" s="173" t="s">
        <v>172</v>
      </c>
    </row>
    <row r="141" spans="1:65" s="2" customFormat="1" ht="19.5">
      <c r="A141" s="28"/>
      <c r="B141" s="29"/>
      <c r="C141" s="30"/>
      <c r="D141" s="175" t="s">
        <v>129</v>
      </c>
      <c r="E141" s="30"/>
      <c r="F141" s="176" t="s">
        <v>171</v>
      </c>
      <c r="G141" s="30"/>
      <c r="H141" s="30"/>
      <c r="I141" s="30"/>
      <c r="J141" s="30"/>
      <c r="K141" s="30"/>
      <c r="L141" s="30"/>
      <c r="M141" s="33"/>
      <c r="N141" s="177"/>
      <c r="O141" s="178"/>
      <c r="P141" s="65"/>
      <c r="Q141" s="65"/>
      <c r="R141" s="65"/>
      <c r="S141" s="65"/>
      <c r="T141" s="65"/>
      <c r="U141" s="65"/>
      <c r="V141" s="65"/>
      <c r="W141" s="65"/>
      <c r="X141" s="66"/>
      <c r="Y141" s="28"/>
      <c r="Z141" s="28"/>
      <c r="AA141" s="28"/>
      <c r="AB141" s="28"/>
      <c r="AC141" s="28"/>
      <c r="AD141" s="28"/>
      <c r="AE141" s="28"/>
      <c r="AT141" s="14" t="s">
        <v>129</v>
      </c>
      <c r="AU141" s="14" t="s">
        <v>74</v>
      </c>
    </row>
    <row r="142" spans="1:65" s="2" customFormat="1" ht="24.2" customHeight="1">
      <c r="A142" s="28"/>
      <c r="B142" s="29"/>
      <c r="C142" s="160" t="s">
        <v>173</v>
      </c>
      <c r="D142" s="160" t="s">
        <v>122</v>
      </c>
      <c r="E142" s="161" t="s">
        <v>174</v>
      </c>
      <c r="F142" s="162" t="s">
        <v>175</v>
      </c>
      <c r="G142" s="163" t="s">
        <v>125</v>
      </c>
      <c r="H142" s="164">
        <v>1</v>
      </c>
      <c r="I142" s="165">
        <v>8250</v>
      </c>
      <c r="J142" s="166"/>
      <c r="K142" s="165">
        <f>ROUND(P142*H142,2)</f>
        <v>8250</v>
      </c>
      <c r="L142" s="162" t="s">
        <v>126</v>
      </c>
      <c r="M142" s="167"/>
      <c r="N142" s="168" t="s">
        <v>1</v>
      </c>
      <c r="O142" s="169" t="s">
        <v>37</v>
      </c>
      <c r="P142" s="170">
        <f>I142+J142</f>
        <v>8250</v>
      </c>
      <c r="Q142" s="170">
        <f>ROUND(I142*H142,2)</f>
        <v>8250</v>
      </c>
      <c r="R142" s="170">
        <f>ROUND(J142*H142,2)</f>
        <v>0</v>
      </c>
      <c r="S142" s="171">
        <v>0</v>
      </c>
      <c r="T142" s="171">
        <f>S142*H142</f>
        <v>0</v>
      </c>
      <c r="U142" s="171">
        <v>0</v>
      </c>
      <c r="V142" s="171">
        <f>U142*H142</f>
        <v>0</v>
      </c>
      <c r="W142" s="171">
        <v>0</v>
      </c>
      <c r="X142" s="172">
        <f>W142*H142</f>
        <v>0</v>
      </c>
      <c r="Y142" s="28"/>
      <c r="Z142" s="28"/>
      <c r="AA142" s="28"/>
      <c r="AB142" s="28"/>
      <c r="AC142" s="28"/>
      <c r="AD142" s="28"/>
      <c r="AE142" s="28"/>
      <c r="AR142" s="173" t="s">
        <v>84</v>
      </c>
      <c r="AT142" s="173" t="s">
        <v>122</v>
      </c>
      <c r="AU142" s="173" t="s">
        <v>74</v>
      </c>
      <c r="AY142" s="14" t="s">
        <v>127</v>
      </c>
      <c r="BE142" s="174">
        <f>IF(O142="základní",K142,0)</f>
        <v>8250</v>
      </c>
      <c r="BF142" s="174">
        <f>IF(O142="snížená",K142,0)</f>
        <v>0</v>
      </c>
      <c r="BG142" s="174">
        <f>IF(O142="zákl. přenesená",K142,0)</f>
        <v>0</v>
      </c>
      <c r="BH142" s="174">
        <f>IF(O142="sníž. přenesená",K142,0)</f>
        <v>0</v>
      </c>
      <c r="BI142" s="174">
        <f>IF(O142="nulová",K142,0)</f>
        <v>0</v>
      </c>
      <c r="BJ142" s="14" t="s">
        <v>82</v>
      </c>
      <c r="BK142" s="174">
        <f>ROUND(P142*H142,2)</f>
        <v>8250</v>
      </c>
      <c r="BL142" s="14" t="s">
        <v>82</v>
      </c>
      <c r="BM142" s="173" t="s">
        <v>176</v>
      </c>
    </row>
    <row r="143" spans="1:65" s="2" customFormat="1" ht="19.5">
      <c r="A143" s="28"/>
      <c r="B143" s="29"/>
      <c r="C143" s="30"/>
      <c r="D143" s="175" t="s">
        <v>129</v>
      </c>
      <c r="E143" s="30"/>
      <c r="F143" s="176" t="s">
        <v>175</v>
      </c>
      <c r="G143" s="30"/>
      <c r="H143" s="30"/>
      <c r="I143" s="30"/>
      <c r="J143" s="30"/>
      <c r="K143" s="30"/>
      <c r="L143" s="30"/>
      <c r="M143" s="33"/>
      <c r="N143" s="177"/>
      <c r="O143" s="178"/>
      <c r="P143" s="65"/>
      <c r="Q143" s="65"/>
      <c r="R143" s="65"/>
      <c r="S143" s="65"/>
      <c r="T143" s="65"/>
      <c r="U143" s="65"/>
      <c r="V143" s="65"/>
      <c r="W143" s="65"/>
      <c r="X143" s="66"/>
      <c r="Y143" s="28"/>
      <c r="Z143" s="28"/>
      <c r="AA143" s="28"/>
      <c r="AB143" s="28"/>
      <c r="AC143" s="28"/>
      <c r="AD143" s="28"/>
      <c r="AE143" s="28"/>
      <c r="AT143" s="14" t="s">
        <v>129</v>
      </c>
      <c r="AU143" s="14" t="s">
        <v>74</v>
      </c>
    </row>
    <row r="144" spans="1:65" s="2" customFormat="1" ht="24.2" customHeight="1">
      <c r="A144" s="28"/>
      <c r="B144" s="29"/>
      <c r="C144" s="160" t="s">
        <v>177</v>
      </c>
      <c r="D144" s="160" t="s">
        <v>122</v>
      </c>
      <c r="E144" s="161" t="s">
        <v>178</v>
      </c>
      <c r="F144" s="162" t="s">
        <v>179</v>
      </c>
      <c r="G144" s="163" t="s">
        <v>125</v>
      </c>
      <c r="H144" s="164">
        <v>1</v>
      </c>
      <c r="I144" s="165">
        <v>5360</v>
      </c>
      <c r="J144" s="166"/>
      <c r="K144" s="165">
        <f>ROUND(P144*H144,2)</f>
        <v>5360</v>
      </c>
      <c r="L144" s="162" t="s">
        <v>126</v>
      </c>
      <c r="M144" s="167"/>
      <c r="N144" s="168" t="s">
        <v>1</v>
      </c>
      <c r="O144" s="169" t="s">
        <v>37</v>
      </c>
      <c r="P144" s="170">
        <f>I144+J144</f>
        <v>5360</v>
      </c>
      <c r="Q144" s="170">
        <f>ROUND(I144*H144,2)</f>
        <v>5360</v>
      </c>
      <c r="R144" s="170">
        <f>ROUND(J144*H144,2)</f>
        <v>0</v>
      </c>
      <c r="S144" s="171">
        <v>0</v>
      </c>
      <c r="T144" s="171">
        <f>S144*H144</f>
        <v>0</v>
      </c>
      <c r="U144" s="171">
        <v>0</v>
      </c>
      <c r="V144" s="171">
        <f>U144*H144</f>
        <v>0</v>
      </c>
      <c r="W144" s="171">
        <v>0</v>
      </c>
      <c r="X144" s="172">
        <f>W144*H144</f>
        <v>0</v>
      </c>
      <c r="Y144" s="28"/>
      <c r="Z144" s="28"/>
      <c r="AA144" s="28"/>
      <c r="AB144" s="28"/>
      <c r="AC144" s="28"/>
      <c r="AD144" s="28"/>
      <c r="AE144" s="28"/>
      <c r="AR144" s="173" t="s">
        <v>84</v>
      </c>
      <c r="AT144" s="173" t="s">
        <v>122</v>
      </c>
      <c r="AU144" s="173" t="s">
        <v>74</v>
      </c>
      <c r="AY144" s="14" t="s">
        <v>127</v>
      </c>
      <c r="BE144" s="174">
        <f>IF(O144="základní",K144,0)</f>
        <v>5360</v>
      </c>
      <c r="BF144" s="174">
        <f>IF(O144="snížená",K144,0)</f>
        <v>0</v>
      </c>
      <c r="BG144" s="174">
        <f>IF(O144="zákl. přenesená",K144,0)</f>
        <v>0</v>
      </c>
      <c r="BH144" s="174">
        <f>IF(O144="sníž. přenesená",K144,0)</f>
        <v>0</v>
      </c>
      <c r="BI144" s="174">
        <f>IF(O144="nulová",K144,0)</f>
        <v>0</v>
      </c>
      <c r="BJ144" s="14" t="s">
        <v>82</v>
      </c>
      <c r="BK144" s="174">
        <f>ROUND(P144*H144,2)</f>
        <v>5360</v>
      </c>
      <c r="BL144" s="14" t="s">
        <v>82</v>
      </c>
      <c r="BM144" s="173" t="s">
        <v>180</v>
      </c>
    </row>
    <row r="145" spans="1:65" s="2" customFormat="1" ht="19.5">
      <c r="A145" s="28"/>
      <c r="B145" s="29"/>
      <c r="C145" s="30"/>
      <c r="D145" s="175" t="s">
        <v>129</v>
      </c>
      <c r="E145" s="30"/>
      <c r="F145" s="176" t="s">
        <v>179</v>
      </c>
      <c r="G145" s="30"/>
      <c r="H145" s="30"/>
      <c r="I145" s="30"/>
      <c r="J145" s="30"/>
      <c r="K145" s="30"/>
      <c r="L145" s="30"/>
      <c r="M145" s="33"/>
      <c r="N145" s="177"/>
      <c r="O145" s="178"/>
      <c r="P145" s="65"/>
      <c r="Q145" s="65"/>
      <c r="R145" s="65"/>
      <c r="S145" s="65"/>
      <c r="T145" s="65"/>
      <c r="U145" s="65"/>
      <c r="V145" s="65"/>
      <c r="W145" s="65"/>
      <c r="X145" s="66"/>
      <c r="Y145" s="28"/>
      <c r="Z145" s="28"/>
      <c r="AA145" s="28"/>
      <c r="AB145" s="28"/>
      <c r="AC145" s="28"/>
      <c r="AD145" s="28"/>
      <c r="AE145" s="28"/>
      <c r="AT145" s="14" t="s">
        <v>129</v>
      </c>
      <c r="AU145" s="14" t="s">
        <v>74</v>
      </c>
    </row>
    <row r="146" spans="1:65" s="2" customFormat="1" ht="24.2" customHeight="1">
      <c r="A146" s="28"/>
      <c r="B146" s="29"/>
      <c r="C146" s="160" t="s">
        <v>9</v>
      </c>
      <c r="D146" s="160" t="s">
        <v>122</v>
      </c>
      <c r="E146" s="161" t="s">
        <v>181</v>
      </c>
      <c r="F146" s="162" t="s">
        <v>182</v>
      </c>
      <c r="G146" s="163" t="s">
        <v>125</v>
      </c>
      <c r="H146" s="164">
        <v>8</v>
      </c>
      <c r="I146" s="165">
        <v>7360</v>
      </c>
      <c r="J146" s="166"/>
      <c r="K146" s="165">
        <f>ROUND(P146*H146,2)</f>
        <v>58880</v>
      </c>
      <c r="L146" s="162" t="s">
        <v>126</v>
      </c>
      <c r="M146" s="167"/>
      <c r="N146" s="168" t="s">
        <v>1</v>
      </c>
      <c r="O146" s="169" t="s">
        <v>37</v>
      </c>
      <c r="P146" s="170">
        <f>I146+J146</f>
        <v>7360</v>
      </c>
      <c r="Q146" s="170">
        <f>ROUND(I146*H146,2)</f>
        <v>58880</v>
      </c>
      <c r="R146" s="170">
        <f>ROUND(J146*H146,2)</f>
        <v>0</v>
      </c>
      <c r="S146" s="171">
        <v>0</v>
      </c>
      <c r="T146" s="171">
        <f>S146*H146</f>
        <v>0</v>
      </c>
      <c r="U146" s="171">
        <v>0</v>
      </c>
      <c r="V146" s="171">
        <f>U146*H146</f>
        <v>0</v>
      </c>
      <c r="W146" s="171">
        <v>0</v>
      </c>
      <c r="X146" s="172">
        <f>W146*H146</f>
        <v>0</v>
      </c>
      <c r="Y146" s="28"/>
      <c r="Z146" s="28"/>
      <c r="AA146" s="28"/>
      <c r="AB146" s="28"/>
      <c r="AC146" s="28"/>
      <c r="AD146" s="28"/>
      <c r="AE146" s="28"/>
      <c r="AR146" s="173" t="s">
        <v>84</v>
      </c>
      <c r="AT146" s="173" t="s">
        <v>122</v>
      </c>
      <c r="AU146" s="173" t="s">
        <v>74</v>
      </c>
      <c r="AY146" s="14" t="s">
        <v>127</v>
      </c>
      <c r="BE146" s="174">
        <f>IF(O146="základní",K146,0)</f>
        <v>58880</v>
      </c>
      <c r="BF146" s="174">
        <f>IF(O146="snížená",K146,0)</f>
        <v>0</v>
      </c>
      <c r="BG146" s="174">
        <f>IF(O146="zákl. přenesená",K146,0)</f>
        <v>0</v>
      </c>
      <c r="BH146" s="174">
        <f>IF(O146="sníž. přenesená",K146,0)</f>
        <v>0</v>
      </c>
      <c r="BI146" s="174">
        <f>IF(O146="nulová",K146,0)</f>
        <v>0</v>
      </c>
      <c r="BJ146" s="14" t="s">
        <v>82</v>
      </c>
      <c r="BK146" s="174">
        <f>ROUND(P146*H146,2)</f>
        <v>58880</v>
      </c>
      <c r="BL146" s="14" t="s">
        <v>82</v>
      </c>
      <c r="BM146" s="173" t="s">
        <v>183</v>
      </c>
    </row>
    <row r="147" spans="1:65" s="2" customFormat="1" ht="19.5">
      <c r="A147" s="28"/>
      <c r="B147" s="29"/>
      <c r="C147" s="30"/>
      <c r="D147" s="175" t="s">
        <v>129</v>
      </c>
      <c r="E147" s="30"/>
      <c r="F147" s="176" t="s">
        <v>182</v>
      </c>
      <c r="G147" s="30"/>
      <c r="H147" s="30"/>
      <c r="I147" s="30"/>
      <c r="J147" s="30"/>
      <c r="K147" s="30"/>
      <c r="L147" s="30"/>
      <c r="M147" s="33"/>
      <c r="N147" s="177"/>
      <c r="O147" s="178"/>
      <c r="P147" s="65"/>
      <c r="Q147" s="65"/>
      <c r="R147" s="65"/>
      <c r="S147" s="65"/>
      <c r="T147" s="65"/>
      <c r="U147" s="65"/>
      <c r="V147" s="65"/>
      <c r="W147" s="65"/>
      <c r="X147" s="66"/>
      <c r="Y147" s="28"/>
      <c r="Z147" s="28"/>
      <c r="AA147" s="28"/>
      <c r="AB147" s="28"/>
      <c r="AC147" s="28"/>
      <c r="AD147" s="28"/>
      <c r="AE147" s="28"/>
      <c r="AT147" s="14" t="s">
        <v>129</v>
      </c>
      <c r="AU147" s="14" t="s">
        <v>74</v>
      </c>
    </row>
    <row r="148" spans="1:65" s="2" customFormat="1" ht="24.2" customHeight="1">
      <c r="A148" s="28"/>
      <c r="B148" s="29"/>
      <c r="C148" s="160" t="s">
        <v>184</v>
      </c>
      <c r="D148" s="160" t="s">
        <v>122</v>
      </c>
      <c r="E148" s="161" t="s">
        <v>185</v>
      </c>
      <c r="F148" s="162" t="s">
        <v>186</v>
      </c>
      <c r="G148" s="163" t="s">
        <v>125</v>
      </c>
      <c r="H148" s="164">
        <v>1</v>
      </c>
      <c r="I148" s="165">
        <v>13800</v>
      </c>
      <c r="J148" s="166"/>
      <c r="K148" s="165">
        <f>ROUND(P148*H148,2)</f>
        <v>13800</v>
      </c>
      <c r="L148" s="162" t="s">
        <v>126</v>
      </c>
      <c r="M148" s="167"/>
      <c r="N148" s="168" t="s">
        <v>1</v>
      </c>
      <c r="O148" s="169" t="s">
        <v>37</v>
      </c>
      <c r="P148" s="170">
        <f>I148+J148</f>
        <v>13800</v>
      </c>
      <c r="Q148" s="170">
        <f>ROUND(I148*H148,2)</f>
        <v>13800</v>
      </c>
      <c r="R148" s="170">
        <f>ROUND(J148*H148,2)</f>
        <v>0</v>
      </c>
      <c r="S148" s="171">
        <v>0</v>
      </c>
      <c r="T148" s="171">
        <f>S148*H148</f>
        <v>0</v>
      </c>
      <c r="U148" s="171">
        <v>0</v>
      </c>
      <c r="V148" s="171">
        <f>U148*H148</f>
        <v>0</v>
      </c>
      <c r="W148" s="171">
        <v>0</v>
      </c>
      <c r="X148" s="172">
        <f>W148*H148</f>
        <v>0</v>
      </c>
      <c r="Y148" s="28"/>
      <c r="Z148" s="28"/>
      <c r="AA148" s="28"/>
      <c r="AB148" s="28"/>
      <c r="AC148" s="28"/>
      <c r="AD148" s="28"/>
      <c r="AE148" s="28"/>
      <c r="AR148" s="173" t="s">
        <v>84</v>
      </c>
      <c r="AT148" s="173" t="s">
        <v>122</v>
      </c>
      <c r="AU148" s="173" t="s">
        <v>74</v>
      </c>
      <c r="AY148" s="14" t="s">
        <v>127</v>
      </c>
      <c r="BE148" s="174">
        <f>IF(O148="základní",K148,0)</f>
        <v>13800</v>
      </c>
      <c r="BF148" s="174">
        <f>IF(O148="snížená",K148,0)</f>
        <v>0</v>
      </c>
      <c r="BG148" s="174">
        <f>IF(O148="zákl. přenesená",K148,0)</f>
        <v>0</v>
      </c>
      <c r="BH148" s="174">
        <f>IF(O148="sníž. přenesená",K148,0)</f>
        <v>0</v>
      </c>
      <c r="BI148" s="174">
        <f>IF(O148="nulová",K148,0)</f>
        <v>0</v>
      </c>
      <c r="BJ148" s="14" t="s">
        <v>82</v>
      </c>
      <c r="BK148" s="174">
        <f>ROUND(P148*H148,2)</f>
        <v>13800</v>
      </c>
      <c r="BL148" s="14" t="s">
        <v>82</v>
      </c>
      <c r="BM148" s="173" t="s">
        <v>187</v>
      </c>
    </row>
    <row r="149" spans="1:65" s="2" customFormat="1" ht="19.5">
      <c r="A149" s="28"/>
      <c r="B149" s="29"/>
      <c r="C149" s="30"/>
      <c r="D149" s="175" t="s">
        <v>129</v>
      </c>
      <c r="E149" s="30"/>
      <c r="F149" s="176" t="s">
        <v>186</v>
      </c>
      <c r="G149" s="30"/>
      <c r="H149" s="30"/>
      <c r="I149" s="30"/>
      <c r="J149" s="30"/>
      <c r="K149" s="30"/>
      <c r="L149" s="30"/>
      <c r="M149" s="33"/>
      <c r="N149" s="177"/>
      <c r="O149" s="178"/>
      <c r="P149" s="65"/>
      <c r="Q149" s="65"/>
      <c r="R149" s="65"/>
      <c r="S149" s="65"/>
      <c r="T149" s="65"/>
      <c r="U149" s="65"/>
      <c r="V149" s="65"/>
      <c r="W149" s="65"/>
      <c r="X149" s="66"/>
      <c r="Y149" s="28"/>
      <c r="Z149" s="28"/>
      <c r="AA149" s="28"/>
      <c r="AB149" s="28"/>
      <c r="AC149" s="28"/>
      <c r="AD149" s="28"/>
      <c r="AE149" s="28"/>
      <c r="AT149" s="14" t="s">
        <v>129</v>
      </c>
      <c r="AU149" s="14" t="s">
        <v>74</v>
      </c>
    </row>
    <row r="150" spans="1:65" s="2" customFormat="1" ht="24.2" customHeight="1">
      <c r="A150" s="28"/>
      <c r="B150" s="29"/>
      <c r="C150" s="160" t="s">
        <v>188</v>
      </c>
      <c r="D150" s="160" t="s">
        <v>122</v>
      </c>
      <c r="E150" s="161" t="s">
        <v>189</v>
      </c>
      <c r="F150" s="162" t="s">
        <v>190</v>
      </c>
      <c r="G150" s="163" t="s">
        <v>125</v>
      </c>
      <c r="H150" s="164">
        <v>1</v>
      </c>
      <c r="I150" s="165">
        <v>9900</v>
      </c>
      <c r="J150" s="166"/>
      <c r="K150" s="165">
        <f>ROUND(P150*H150,2)</f>
        <v>9900</v>
      </c>
      <c r="L150" s="162" t="s">
        <v>126</v>
      </c>
      <c r="M150" s="167"/>
      <c r="N150" s="168" t="s">
        <v>1</v>
      </c>
      <c r="O150" s="169" t="s">
        <v>37</v>
      </c>
      <c r="P150" s="170">
        <f>I150+J150</f>
        <v>9900</v>
      </c>
      <c r="Q150" s="170">
        <f>ROUND(I150*H150,2)</f>
        <v>9900</v>
      </c>
      <c r="R150" s="170">
        <f>ROUND(J150*H150,2)</f>
        <v>0</v>
      </c>
      <c r="S150" s="171">
        <v>0</v>
      </c>
      <c r="T150" s="171">
        <f>S150*H150</f>
        <v>0</v>
      </c>
      <c r="U150" s="171">
        <v>0</v>
      </c>
      <c r="V150" s="171">
        <f>U150*H150</f>
        <v>0</v>
      </c>
      <c r="W150" s="171">
        <v>0</v>
      </c>
      <c r="X150" s="172">
        <f>W150*H150</f>
        <v>0</v>
      </c>
      <c r="Y150" s="28"/>
      <c r="Z150" s="28"/>
      <c r="AA150" s="28"/>
      <c r="AB150" s="28"/>
      <c r="AC150" s="28"/>
      <c r="AD150" s="28"/>
      <c r="AE150" s="28"/>
      <c r="AR150" s="173" t="s">
        <v>84</v>
      </c>
      <c r="AT150" s="173" t="s">
        <v>122</v>
      </c>
      <c r="AU150" s="173" t="s">
        <v>74</v>
      </c>
      <c r="AY150" s="14" t="s">
        <v>127</v>
      </c>
      <c r="BE150" s="174">
        <f>IF(O150="základní",K150,0)</f>
        <v>9900</v>
      </c>
      <c r="BF150" s="174">
        <f>IF(O150="snížená",K150,0)</f>
        <v>0</v>
      </c>
      <c r="BG150" s="174">
        <f>IF(O150="zákl. přenesená",K150,0)</f>
        <v>0</v>
      </c>
      <c r="BH150" s="174">
        <f>IF(O150="sníž. přenesená",K150,0)</f>
        <v>0</v>
      </c>
      <c r="BI150" s="174">
        <f>IF(O150="nulová",K150,0)</f>
        <v>0</v>
      </c>
      <c r="BJ150" s="14" t="s">
        <v>82</v>
      </c>
      <c r="BK150" s="174">
        <f>ROUND(P150*H150,2)</f>
        <v>9900</v>
      </c>
      <c r="BL150" s="14" t="s">
        <v>82</v>
      </c>
      <c r="BM150" s="173" t="s">
        <v>191</v>
      </c>
    </row>
    <row r="151" spans="1:65" s="2" customFormat="1" ht="19.5">
      <c r="A151" s="28"/>
      <c r="B151" s="29"/>
      <c r="C151" s="30"/>
      <c r="D151" s="175" t="s">
        <v>129</v>
      </c>
      <c r="E151" s="30"/>
      <c r="F151" s="176" t="s">
        <v>190</v>
      </c>
      <c r="G151" s="30"/>
      <c r="H151" s="30"/>
      <c r="I151" s="30"/>
      <c r="J151" s="30"/>
      <c r="K151" s="30"/>
      <c r="L151" s="30"/>
      <c r="M151" s="33"/>
      <c r="N151" s="177"/>
      <c r="O151" s="178"/>
      <c r="P151" s="65"/>
      <c r="Q151" s="65"/>
      <c r="R151" s="65"/>
      <c r="S151" s="65"/>
      <c r="T151" s="65"/>
      <c r="U151" s="65"/>
      <c r="V151" s="65"/>
      <c r="W151" s="65"/>
      <c r="X151" s="66"/>
      <c r="Y151" s="28"/>
      <c r="Z151" s="28"/>
      <c r="AA151" s="28"/>
      <c r="AB151" s="28"/>
      <c r="AC151" s="28"/>
      <c r="AD151" s="28"/>
      <c r="AE151" s="28"/>
      <c r="AT151" s="14" t="s">
        <v>129</v>
      </c>
      <c r="AU151" s="14" t="s">
        <v>74</v>
      </c>
    </row>
    <row r="152" spans="1:65" s="2" customFormat="1" ht="24.2" customHeight="1">
      <c r="A152" s="28"/>
      <c r="B152" s="29"/>
      <c r="C152" s="160" t="s">
        <v>192</v>
      </c>
      <c r="D152" s="160" t="s">
        <v>122</v>
      </c>
      <c r="E152" s="161" t="s">
        <v>193</v>
      </c>
      <c r="F152" s="162" t="s">
        <v>194</v>
      </c>
      <c r="G152" s="163" t="s">
        <v>125</v>
      </c>
      <c r="H152" s="164">
        <v>1</v>
      </c>
      <c r="I152" s="165">
        <v>17100</v>
      </c>
      <c r="J152" s="166"/>
      <c r="K152" s="165">
        <f>ROUND(P152*H152,2)</f>
        <v>17100</v>
      </c>
      <c r="L152" s="162" t="s">
        <v>126</v>
      </c>
      <c r="M152" s="167"/>
      <c r="N152" s="168" t="s">
        <v>1</v>
      </c>
      <c r="O152" s="169" t="s">
        <v>37</v>
      </c>
      <c r="P152" s="170">
        <f>I152+J152</f>
        <v>17100</v>
      </c>
      <c r="Q152" s="170">
        <f>ROUND(I152*H152,2)</f>
        <v>17100</v>
      </c>
      <c r="R152" s="170">
        <f>ROUND(J152*H152,2)</f>
        <v>0</v>
      </c>
      <c r="S152" s="171">
        <v>0</v>
      </c>
      <c r="T152" s="171">
        <f>S152*H152</f>
        <v>0</v>
      </c>
      <c r="U152" s="171">
        <v>0</v>
      </c>
      <c r="V152" s="171">
        <f>U152*H152</f>
        <v>0</v>
      </c>
      <c r="W152" s="171">
        <v>0</v>
      </c>
      <c r="X152" s="172">
        <f>W152*H152</f>
        <v>0</v>
      </c>
      <c r="Y152" s="28"/>
      <c r="Z152" s="28"/>
      <c r="AA152" s="28"/>
      <c r="AB152" s="28"/>
      <c r="AC152" s="28"/>
      <c r="AD152" s="28"/>
      <c r="AE152" s="28"/>
      <c r="AR152" s="173" t="s">
        <v>84</v>
      </c>
      <c r="AT152" s="173" t="s">
        <v>122</v>
      </c>
      <c r="AU152" s="173" t="s">
        <v>74</v>
      </c>
      <c r="AY152" s="14" t="s">
        <v>127</v>
      </c>
      <c r="BE152" s="174">
        <f>IF(O152="základní",K152,0)</f>
        <v>17100</v>
      </c>
      <c r="BF152" s="174">
        <f>IF(O152="snížená",K152,0)</f>
        <v>0</v>
      </c>
      <c r="BG152" s="174">
        <f>IF(O152="zákl. přenesená",K152,0)</f>
        <v>0</v>
      </c>
      <c r="BH152" s="174">
        <f>IF(O152="sníž. přenesená",K152,0)</f>
        <v>0</v>
      </c>
      <c r="BI152" s="174">
        <f>IF(O152="nulová",K152,0)</f>
        <v>0</v>
      </c>
      <c r="BJ152" s="14" t="s">
        <v>82</v>
      </c>
      <c r="BK152" s="174">
        <f>ROUND(P152*H152,2)</f>
        <v>17100</v>
      </c>
      <c r="BL152" s="14" t="s">
        <v>82</v>
      </c>
      <c r="BM152" s="173" t="s">
        <v>195</v>
      </c>
    </row>
    <row r="153" spans="1:65" s="2" customFormat="1" ht="19.5">
      <c r="A153" s="28"/>
      <c r="B153" s="29"/>
      <c r="C153" s="30"/>
      <c r="D153" s="175" t="s">
        <v>129</v>
      </c>
      <c r="E153" s="30"/>
      <c r="F153" s="176" t="s">
        <v>194</v>
      </c>
      <c r="G153" s="30"/>
      <c r="H153" s="30"/>
      <c r="I153" s="30"/>
      <c r="J153" s="30"/>
      <c r="K153" s="30"/>
      <c r="L153" s="30"/>
      <c r="M153" s="33"/>
      <c r="N153" s="177"/>
      <c r="O153" s="178"/>
      <c r="P153" s="65"/>
      <c r="Q153" s="65"/>
      <c r="R153" s="65"/>
      <c r="S153" s="65"/>
      <c r="T153" s="65"/>
      <c r="U153" s="65"/>
      <c r="V153" s="65"/>
      <c r="W153" s="65"/>
      <c r="X153" s="66"/>
      <c r="Y153" s="28"/>
      <c r="Z153" s="28"/>
      <c r="AA153" s="28"/>
      <c r="AB153" s="28"/>
      <c r="AC153" s="28"/>
      <c r="AD153" s="28"/>
      <c r="AE153" s="28"/>
      <c r="AT153" s="14" t="s">
        <v>129</v>
      </c>
      <c r="AU153" s="14" t="s">
        <v>74</v>
      </c>
    </row>
    <row r="154" spans="1:65" s="2" customFormat="1" ht="24.2" customHeight="1">
      <c r="A154" s="28"/>
      <c r="B154" s="29"/>
      <c r="C154" s="160" t="s">
        <v>196</v>
      </c>
      <c r="D154" s="160" t="s">
        <v>122</v>
      </c>
      <c r="E154" s="161" t="s">
        <v>197</v>
      </c>
      <c r="F154" s="162" t="s">
        <v>198</v>
      </c>
      <c r="G154" s="163" t="s">
        <v>125</v>
      </c>
      <c r="H154" s="164">
        <v>1</v>
      </c>
      <c r="I154" s="165">
        <v>3730</v>
      </c>
      <c r="J154" s="166"/>
      <c r="K154" s="165">
        <f>ROUND(P154*H154,2)</f>
        <v>3730</v>
      </c>
      <c r="L154" s="162" t="s">
        <v>126</v>
      </c>
      <c r="M154" s="167"/>
      <c r="N154" s="168" t="s">
        <v>1</v>
      </c>
      <c r="O154" s="169" t="s">
        <v>37</v>
      </c>
      <c r="P154" s="170">
        <f>I154+J154</f>
        <v>3730</v>
      </c>
      <c r="Q154" s="170">
        <f>ROUND(I154*H154,2)</f>
        <v>3730</v>
      </c>
      <c r="R154" s="170">
        <f>ROUND(J154*H154,2)</f>
        <v>0</v>
      </c>
      <c r="S154" s="171">
        <v>0</v>
      </c>
      <c r="T154" s="171">
        <f>S154*H154</f>
        <v>0</v>
      </c>
      <c r="U154" s="171">
        <v>0</v>
      </c>
      <c r="V154" s="171">
        <f>U154*H154</f>
        <v>0</v>
      </c>
      <c r="W154" s="171">
        <v>0</v>
      </c>
      <c r="X154" s="172">
        <f>W154*H154</f>
        <v>0</v>
      </c>
      <c r="Y154" s="28"/>
      <c r="Z154" s="28"/>
      <c r="AA154" s="28"/>
      <c r="AB154" s="28"/>
      <c r="AC154" s="28"/>
      <c r="AD154" s="28"/>
      <c r="AE154" s="28"/>
      <c r="AR154" s="173" t="s">
        <v>84</v>
      </c>
      <c r="AT154" s="173" t="s">
        <v>122</v>
      </c>
      <c r="AU154" s="173" t="s">
        <v>74</v>
      </c>
      <c r="AY154" s="14" t="s">
        <v>127</v>
      </c>
      <c r="BE154" s="174">
        <f>IF(O154="základní",K154,0)</f>
        <v>3730</v>
      </c>
      <c r="BF154" s="174">
        <f>IF(O154="snížená",K154,0)</f>
        <v>0</v>
      </c>
      <c r="BG154" s="174">
        <f>IF(O154="zákl. přenesená",K154,0)</f>
        <v>0</v>
      </c>
      <c r="BH154" s="174">
        <f>IF(O154="sníž. přenesená",K154,0)</f>
        <v>0</v>
      </c>
      <c r="BI154" s="174">
        <f>IF(O154="nulová",K154,0)</f>
        <v>0</v>
      </c>
      <c r="BJ154" s="14" t="s">
        <v>82</v>
      </c>
      <c r="BK154" s="174">
        <f>ROUND(P154*H154,2)</f>
        <v>3730</v>
      </c>
      <c r="BL154" s="14" t="s">
        <v>82</v>
      </c>
      <c r="BM154" s="173" t="s">
        <v>199</v>
      </c>
    </row>
    <row r="155" spans="1:65" s="2" customFormat="1" ht="11.25">
      <c r="A155" s="28"/>
      <c r="B155" s="29"/>
      <c r="C155" s="30"/>
      <c r="D155" s="175" t="s">
        <v>129</v>
      </c>
      <c r="E155" s="30"/>
      <c r="F155" s="176" t="s">
        <v>198</v>
      </c>
      <c r="G155" s="30"/>
      <c r="H155" s="30"/>
      <c r="I155" s="30"/>
      <c r="J155" s="30"/>
      <c r="K155" s="30"/>
      <c r="L155" s="30"/>
      <c r="M155" s="33"/>
      <c r="N155" s="177"/>
      <c r="O155" s="178"/>
      <c r="P155" s="65"/>
      <c r="Q155" s="65"/>
      <c r="R155" s="65"/>
      <c r="S155" s="65"/>
      <c r="T155" s="65"/>
      <c r="U155" s="65"/>
      <c r="V155" s="65"/>
      <c r="W155" s="65"/>
      <c r="X155" s="66"/>
      <c r="Y155" s="28"/>
      <c r="Z155" s="28"/>
      <c r="AA155" s="28"/>
      <c r="AB155" s="28"/>
      <c r="AC155" s="28"/>
      <c r="AD155" s="28"/>
      <c r="AE155" s="28"/>
      <c r="AT155" s="14" t="s">
        <v>129</v>
      </c>
      <c r="AU155" s="14" t="s">
        <v>74</v>
      </c>
    </row>
    <row r="156" spans="1:65" s="2" customFormat="1" ht="19.5">
      <c r="A156" s="28"/>
      <c r="B156" s="29"/>
      <c r="C156" s="30"/>
      <c r="D156" s="175" t="s">
        <v>200</v>
      </c>
      <c r="E156" s="30"/>
      <c r="F156" s="179" t="s">
        <v>201</v>
      </c>
      <c r="G156" s="30"/>
      <c r="H156" s="30"/>
      <c r="I156" s="30"/>
      <c r="J156" s="30"/>
      <c r="K156" s="30"/>
      <c r="L156" s="30"/>
      <c r="M156" s="33"/>
      <c r="N156" s="177"/>
      <c r="O156" s="178"/>
      <c r="P156" s="65"/>
      <c r="Q156" s="65"/>
      <c r="R156" s="65"/>
      <c r="S156" s="65"/>
      <c r="T156" s="65"/>
      <c r="U156" s="65"/>
      <c r="V156" s="65"/>
      <c r="W156" s="65"/>
      <c r="X156" s="66"/>
      <c r="Y156" s="28"/>
      <c r="Z156" s="28"/>
      <c r="AA156" s="28"/>
      <c r="AB156" s="28"/>
      <c r="AC156" s="28"/>
      <c r="AD156" s="28"/>
      <c r="AE156" s="28"/>
      <c r="AT156" s="14" t="s">
        <v>200</v>
      </c>
      <c r="AU156" s="14" t="s">
        <v>74</v>
      </c>
    </row>
    <row r="157" spans="1:65" s="2" customFormat="1" ht="24.2" customHeight="1">
      <c r="A157" s="28"/>
      <c r="B157" s="29"/>
      <c r="C157" s="160" t="s">
        <v>202</v>
      </c>
      <c r="D157" s="160" t="s">
        <v>122</v>
      </c>
      <c r="E157" s="161" t="s">
        <v>203</v>
      </c>
      <c r="F157" s="162" t="s">
        <v>204</v>
      </c>
      <c r="G157" s="163" t="s">
        <v>125</v>
      </c>
      <c r="H157" s="164">
        <v>1</v>
      </c>
      <c r="I157" s="165">
        <v>3730</v>
      </c>
      <c r="J157" s="166"/>
      <c r="K157" s="165">
        <f>ROUND(P157*H157,2)</f>
        <v>3730</v>
      </c>
      <c r="L157" s="162" t="s">
        <v>126</v>
      </c>
      <c r="M157" s="167"/>
      <c r="N157" s="168" t="s">
        <v>1</v>
      </c>
      <c r="O157" s="169" t="s">
        <v>37</v>
      </c>
      <c r="P157" s="170">
        <f>I157+J157</f>
        <v>3730</v>
      </c>
      <c r="Q157" s="170">
        <f>ROUND(I157*H157,2)</f>
        <v>3730</v>
      </c>
      <c r="R157" s="170">
        <f>ROUND(J157*H157,2)</f>
        <v>0</v>
      </c>
      <c r="S157" s="171">
        <v>0</v>
      </c>
      <c r="T157" s="171">
        <f>S157*H157</f>
        <v>0</v>
      </c>
      <c r="U157" s="171">
        <v>0</v>
      </c>
      <c r="V157" s="171">
        <f>U157*H157</f>
        <v>0</v>
      </c>
      <c r="W157" s="171">
        <v>0</v>
      </c>
      <c r="X157" s="172">
        <f>W157*H157</f>
        <v>0</v>
      </c>
      <c r="Y157" s="28"/>
      <c r="Z157" s="28"/>
      <c r="AA157" s="28"/>
      <c r="AB157" s="28"/>
      <c r="AC157" s="28"/>
      <c r="AD157" s="28"/>
      <c r="AE157" s="28"/>
      <c r="AR157" s="173" t="s">
        <v>84</v>
      </c>
      <c r="AT157" s="173" t="s">
        <v>122</v>
      </c>
      <c r="AU157" s="173" t="s">
        <v>74</v>
      </c>
      <c r="AY157" s="14" t="s">
        <v>127</v>
      </c>
      <c r="BE157" s="174">
        <f>IF(O157="základní",K157,0)</f>
        <v>3730</v>
      </c>
      <c r="BF157" s="174">
        <f>IF(O157="snížená",K157,0)</f>
        <v>0</v>
      </c>
      <c r="BG157" s="174">
        <f>IF(O157="zákl. přenesená",K157,0)</f>
        <v>0</v>
      </c>
      <c r="BH157" s="174">
        <f>IF(O157="sníž. přenesená",K157,0)</f>
        <v>0</v>
      </c>
      <c r="BI157" s="174">
        <f>IF(O157="nulová",K157,0)</f>
        <v>0</v>
      </c>
      <c r="BJ157" s="14" t="s">
        <v>82</v>
      </c>
      <c r="BK157" s="174">
        <f>ROUND(P157*H157,2)</f>
        <v>3730</v>
      </c>
      <c r="BL157" s="14" t="s">
        <v>82</v>
      </c>
      <c r="BM157" s="173" t="s">
        <v>205</v>
      </c>
    </row>
    <row r="158" spans="1:65" s="2" customFormat="1" ht="11.25">
      <c r="A158" s="28"/>
      <c r="B158" s="29"/>
      <c r="C158" s="30"/>
      <c r="D158" s="175" t="s">
        <v>129</v>
      </c>
      <c r="E158" s="30"/>
      <c r="F158" s="176" t="s">
        <v>204</v>
      </c>
      <c r="G158" s="30"/>
      <c r="H158" s="30"/>
      <c r="I158" s="30"/>
      <c r="J158" s="30"/>
      <c r="K158" s="30"/>
      <c r="L158" s="30"/>
      <c r="M158" s="33"/>
      <c r="N158" s="177"/>
      <c r="O158" s="178"/>
      <c r="P158" s="65"/>
      <c r="Q158" s="65"/>
      <c r="R158" s="65"/>
      <c r="S158" s="65"/>
      <c r="T158" s="65"/>
      <c r="U158" s="65"/>
      <c r="V158" s="65"/>
      <c r="W158" s="65"/>
      <c r="X158" s="66"/>
      <c r="Y158" s="28"/>
      <c r="Z158" s="28"/>
      <c r="AA158" s="28"/>
      <c r="AB158" s="28"/>
      <c r="AC158" s="28"/>
      <c r="AD158" s="28"/>
      <c r="AE158" s="28"/>
      <c r="AT158" s="14" t="s">
        <v>129</v>
      </c>
      <c r="AU158" s="14" t="s">
        <v>74</v>
      </c>
    </row>
    <row r="159" spans="1:65" s="2" customFormat="1" ht="19.5">
      <c r="A159" s="28"/>
      <c r="B159" s="29"/>
      <c r="C159" s="30"/>
      <c r="D159" s="175" t="s">
        <v>200</v>
      </c>
      <c r="E159" s="30"/>
      <c r="F159" s="179" t="s">
        <v>206</v>
      </c>
      <c r="G159" s="30"/>
      <c r="H159" s="30"/>
      <c r="I159" s="30"/>
      <c r="J159" s="30"/>
      <c r="K159" s="30"/>
      <c r="L159" s="30"/>
      <c r="M159" s="33"/>
      <c r="N159" s="177"/>
      <c r="O159" s="178"/>
      <c r="P159" s="65"/>
      <c r="Q159" s="65"/>
      <c r="R159" s="65"/>
      <c r="S159" s="65"/>
      <c r="T159" s="65"/>
      <c r="U159" s="65"/>
      <c r="V159" s="65"/>
      <c r="W159" s="65"/>
      <c r="X159" s="66"/>
      <c r="Y159" s="28"/>
      <c r="Z159" s="28"/>
      <c r="AA159" s="28"/>
      <c r="AB159" s="28"/>
      <c r="AC159" s="28"/>
      <c r="AD159" s="28"/>
      <c r="AE159" s="28"/>
      <c r="AT159" s="14" t="s">
        <v>200</v>
      </c>
      <c r="AU159" s="14" t="s">
        <v>74</v>
      </c>
    </row>
    <row r="160" spans="1:65" s="2" customFormat="1" ht="24.2" customHeight="1">
      <c r="A160" s="28"/>
      <c r="B160" s="29"/>
      <c r="C160" s="160" t="s">
        <v>8</v>
      </c>
      <c r="D160" s="160" t="s">
        <v>122</v>
      </c>
      <c r="E160" s="161" t="s">
        <v>207</v>
      </c>
      <c r="F160" s="162" t="s">
        <v>208</v>
      </c>
      <c r="G160" s="163" t="s">
        <v>125</v>
      </c>
      <c r="H160" s="164">
        <v>1</v>
      </c>
      <c r="I160" s="165">
        <v>3950</v>
      </c>
      <c r="J160" s="166"/>
      <c r="K160" s="165">
        <f>ROUND(P160*H160,2)</f>
        <v>3950</v>
      </c>
      <c r="L160" s="162" t="s">
        <v>126</v>
      </c>
      <c r="M160" s="167"/>
      <c r="N160" s="168" t="s">
        <v>1</v>
      </c>
      <c r="O160" s="169" t="s">
        <v>37</v>
      </c>
      <c r="P160" s="170">
        <f>I160+J160</f>
        <v>3950</v>
      </c>
      <c r="Q160" s="170">
        <f>ROUND(I160*H160,2)</f>
        <v>3950</v>
      </c>
      <c r="R160" s="170">
        <f>ROUND(J160*H160,2)</f>
        <v>0</v>
      </c>
      <c r="S160" s="171">
        <v>0</v>
      </c>
      <c r="T160" s="171">
        <f>S160*H160</f>
        <v>0</v>
      </c>
      <c r="U160" s="171">
        <v>0</v>
      </c>
      <c r="V160" s="171">
        <f>U160*H160</f>
        <v>0</v>
      </c>
      <c r="W160" s="171">
        <v>0</v>
      </c>
      <c r="X160" s="172">
        <f>W160*H160</f>
        <v>0</v>
      </c>
      <c r="Y160" s="28"/>
      <c r="Z160" s="28"/>
      <c r="AA160" s="28"/>
      <c r="AB160" s="28"/>
      <c r="AC160" s="28"/>
      <c r="AD160" s="28"/>
      <c r="AE160" s="28"/>
      <c r="AR160" s="173" t="s">
        <v>84</v>
      </c>
      <c r="AT160" s="173" t="s">
        <v>122</v>
      </c>
      <c r="AU160" s="173" t="s">
        <v>74</v>
      </c>
      <c r="AY160" s="14" t="s">
        <v>127</v>
      </c>
      <c r="BE160" s="174">
        <f>IF(O160="základní",K160,0)</f>
        <v>3950</v>
      </c>
      <c r="BF160" s="174">
        <f>IF(O160="snížená",K160,0)</f>
        <v>0</v>
      </c>
      <c r="BG160" s="174">
        <f>IF(O160="zákl. přenesená",K160,0)</f>
        <v>0</v>
      </c>
      <c r="BH160" s="174">
        <f>IF(O160="sníž. přenesená",K160,0)</f>
        <v>0</v>
      </c>
      <c r="BI160" s="174">
        <f>IF(O160="nulová",K160,0)</f>
        <v>0</v>
      </c>
      <c r="BJ160" s="14" t="s">
        <v>82</v>
      </c>
      <c r="BK160" s="174">
        <f>ROUND(P160*H160,2)</f>
        <v>3950</v>
      </c>
      <c r="BL160" s="14" t="s">
        <v>82</v>
      </c>
      <c r="BM160" s="173" t="s">
        <v>209</v>
      </c>
    </row>
    <row r="161" spans="1:65" s="2" customFormat="1" ht="19.5">
      <c r="A161" s="28"/>
      <c r="B161" s="29"/>
      <c r="C161" s="30"/>
      <c r="D161" s="175" t="s">
        <v>129</v>
      </c>
      <c r="E161" s="30"/>
      <c r="F161" s="176" t="s">
        <v>208</v>
      </c>
      <c r="G161" s="30"/>
      <c r="H161" s="30"/>
      <c r="I161" s="30"/>
      <c r="J161" s="30"/>
      <c r="K161" s="30"/>
      <c r="L161" s="30"/>
      <c r="M161" s="33"/>
      <c r="N161" s="177"/>
      <c r="O161" s="178"/>
      <c r="P161" s="65"/>
      <c r="Q161" s="65"/>
      <c r="R161" s="65"/>
      <c r="S161" s="65"/>
      <c r="T161" s="65"/>
      <c r="U161" s="65"/>
      <c r="V161" s="65"/>
      <c r="W161" s="65"/>
      <c r="X161" s="66"/>
      <c r="Y161" s="28"/>
      <c r="Z161" s="28"/>
      <c r="AA161" s="28"/>
      <c r="AB161" s="28"/>
      <c r="AC161" s="28"/>
      <c r="AD161" s="28"/>
      <c r="AE161" s="28"/>
      <c r="AT161" s="14" t="s">
        <v>129</v>
      </c>
      <c r="AU161" s="14" t="s">
        <v>74</v>
      </c>
    </row>
    <row r="162" spans="1:65" s="2" customFormat="1" ht="24.2" customHeight="1">
      <c r="A162" s="28"/>
      <c r="B162" s="29"/>
      <c r="C162" s="160" t="s">
        <v>210</v>
      </c>
      <c r="D162" s="160" t="s">
        <v>122</v>
      </c>
      <c r="E162" s="161" t="s">
        <v>211</v>
      </c>
      <c r="F162" s="162" t="s">
        <v>212</v>
      </c>
      <c r="G162" s="163" t="s">
        <v>125</v>
      </c>
      <c r="H162" s="164">
        <v>1</v>
      </c>
      <c r="I162" s="165">
        <v>185000</v>
      </c>
      <c r="J162" s="166"/>
      <c r="K162" s="165">
        <f>ROUND(P162*H162,2)</f>
        <v>185000</v>
      </c>
      <c r="L162" s="162" t="s">
        <v>126</v>
      </c>
      <c r="M162" s="167"/>
      <c r="N162" s="168" t="s">
        <v>1</v>
      </c>
      <c r="O162" s="169" t="s">
        <v>37</v>
      </c>
      <c r="P162" s="170">
        <f>I162+J162</f>
        <v>185000</v>
      </c>
      <c r="Q162" s="170">
        <f>ROUND(I162*H162,2)</f>
        <v>185000</v>
      </c>
      <c r="R162" s="170">
        <f>ROUND(J162*H162,2)</f>
        <v>0</v>
      </c>
      <c r="S162" s="171">
        <v>0</v>
      </c>
      <c r="T162" s="171">
        <f>S162*H162</f>
        <v>0</v>
      </c>
      <c r="U162" s="171">
        <v>0</v>
      </c>
      <c r="V162" s="171">
        <f>U162*H162</f>
        <v>0</v>
      </c>
      <c r="W162" s="171">
        <v>0</v>
      </c>
      <c r="X162" s="172">
        <f>W162*H162</f>
        <v>0</v>
      </c>
      <c r="Y162" s="28"/>
      <c r="Z162" s="28"/>
      <c r="AA162" s="28"/>
      <c r="AB162" s="28"/>
      <c r="AC162" s="28"/>
      <c r="AD162" s="28"/>
      <c r="AE162" s="28"/>
      <c r="AR162" s="173" t="s">
        <v>84</v>
      </c>
      <c r="AT162" s="173" t="s">
        <v>122</v>
      </c>
      <c r="AU162" s="173" t="s">
        <v>74</v>
      </c>
      <c r="AY162" s="14" t="s">
        <v>127</v>
      </c>
      <c r="BE162" s="174">
        <f>IF(O162="základní",K162,0)</f>
        <v>185000</v>
      </c>
      <c r="BF162" s="174">
        <f>IF(O162="snížená",K162,0)</f>
        <v>0</v>
      </c>
      <c r="BG162" s="174">
        <f>IF(O162="zákl. přenesená",K162,0)</f>
        <v>0</v>
      </c>
      <c r="BH162" s="174">
        <f>IF(O162="sníž. přenesená",K162,0)</f>
        <v>0</v>
      </c>
      <c r="BI162" s="174">
        <f>IF(O162="nulová",K162,0)</f>
        <v>0</v>
      </c>
      <c r="BJ162" s="14" t="s">
        <v>82</v>
      </c>
      <c r="BK162" s="174">
        <f>ROUND(P162*H162,2)</f>
        <v>185000</v>
      </c>
      <c r="BL162" s="14" t="s">
        <v>82</v>
      </c>
      <c r="BM162" s="173" t="s">
        <v>213</v>
      </c>
    </row>
    <row r="163" spans="1:65" s="2" customFormat="1" ht="11.25">
      <c r="A163" s="28"/>
      <c r="B163" s="29"/>
      <c r="C163" s="30"/>
      <c r="D163" s="175" t="s">
        <v>129</v>
      </c>
      <c r="E163" s="30"/>
      <c r="F163" s="176" t="s">
        <v>212</v>
      </c>
      <c r="G163" s="30"/>
      <c r="H163" s="30"/>
      <c r="I163" s="30"/>
      <c r="J163" s="30"/>
      <c r="K163" s="30"/>
      <c r="L163" s="30"/>
      <c r="M163" s="33"/>
      <c r="N163" s="177"/>
      <c r="O163" s="178"/>
      <c r="P163" s="65"/>
      <c r="Q163" s="65"/>
      <c r="R163" s="65"/>
      <c r="S163" s="65"/>
      <c r="T163" s="65"/>
      <c r="U163" s="65"/>
      <c r="V163" s="65"/>
      <c r="W163" s="65"/>
      <c r="X163" s="66"/>
      <c r="Y163" s="28"/>
      <c r="Z163" s="28"/>
      <c r="AA163" s="28"/>
      <c r="AB163" s="28"/>
      <c r="AC163" s="28"/>
      <c r="AD163" s="28"/>
      <c r="AE163" s="28"/>
      <c r="AT163" s="14" t="s">
        <v>129</v>
      </c>
      <c r="AU163" s="14" t="s">
        <v>74</v>
      </c>
    </row>
    <row r="164" spans="1:65" s="2" customFormat="1" ht="24.2" customHeight="1">
      <c r="A164" s="28"/>
      <c r="B164" s="29"/>
      <c r="C164" s="160" t="s">
        <v>214</v>
      </c>
      <c r="D164" s="160" t="s">
        <v>122</v>
      </c>
      <c r="E164" s="161" t="s">
        <v>215</v>
      </c>
      <c r="F164" s="162" t="s">
        <v>216</v>
      </c>
      <c r="G164" s="163" t="s">
        <v>125</v>
      </c>
      <c r="H164" s="164">
        <v>1</v>
      </c>
      <c r="I164" s="165">
        <v>68000</v>
      </c>
      <c r="J164" s="166"/>
      <c r="K164" s="165">
        <f>ROUND(P164*H164,2)</f>
        <v>68000</v>
      </c>
      <c r="L164" s="162" t="s">
        <v>126</v>
      </c>
      <c r="M164" s="167"/>
      <c r="N164" s="168" t="s">
        <v>1</v>
      </c>
      <c r="O164" s="169" t="s">
        <v>37</v>
      </c>
      <c r="P164" s="170">
        <f>I164+J164</f>
        <v>68000</v>
      </c>
      <c r="Q164" s="170">
        <f>ROUND(I164*H164,2)</f>
        <v>68000</v>
      </c>
      <c r="R164" s="170">
        <f>ROUND(J164*H164,2)</f>
        <v>0</v>
      </c>
      <c r="S164" s="171">
        <v>0</v>
      </c>
      <c r="T164" s="171">
        <f>S164*H164</f>
        <v>0</v>
      </c>
      <c r="U164" s="171">
        <v>0</v>
      </c>
      <c r="V164" s="171">
        <f>U164*H164</f>
        <v>0</v>
      </c>
      <c r="W164" s="171">
        <v>0</v>
      </c>
      <c r="X164" s="172">
        <f>W164*H164</f>
        <v>0</v>
      </c>
      <c r="Y164" s="28"/>
      <c r="Z164" s="28"/>
      <c r="AA164" s="28"/>
      <c r="AB164" s="28"/>
      <c r="AC164" s="28"/>
      <c r="AD164" s="28"/>
      <c r="AE164" s="28"/>
      <c r="AR164" s="173" t="s">
        <v>84</v>
      </c>
      <c r="AT164" s="173" t="s">
        <v>122</v>
      </c>
      <c r="AU164" s="173" t="s">
        <v>74</v>
      </c>
      <c r="AY164" s="14" t="s">
        <v>127</v>
      </c>
      <c r="BE164" s="174">
        <f>IF(O164="základní",K164,0)</f>
        <v>68000</v>
      </c>
      <c r="BF164" s="174">
        <f>IF(O164="snížená",K164,0)</f>
        <v>0</v>
      </c>
      <c r="BG164" s="174">
        <f>IF(O164="zákl. přenesená",K164,0)</f>
        <v>0</v>
      </c>
      <c r="BH164" s="174">
        <f>IF(O164="sníž. přenesená",K164,0)</f>
        <v>0</v>
      </c>
      <c r="BI164" s="174">
        <f>IF(O164="nulová",K164,0)</f>
        <v>0</v>
      </c>
      <c r="BJ164" s="14" t="s">
        <v>82</v>
      </c>
      <c r="BK164" s="174">
        <f>ROUND(P164*H164,2)</f>
        <v>68000</v>
      </c>
      <c r="BL164" s="14" t="s">
        <v>82</v>
      </c>
      <c r="BM164" s="173" t="s">
        <v>217</v>
      </c>
    </row>
    <row r="165" spans="1:65" s="2" customFormat="1" ht="19.5">
      <c r="A165" s="28"/>
      <c r="B165" s="29"/>
      <c r="C165" s="30"/>
      <c r="D165" s="175" t="s">
        <v>129</v>
      </c>
      <c r="E165" s="30"/>
      <c r="F165" s="176" t="s">
        <v>216</v>
      </c>
      <c r="G165" s="30"/>
      <c r="H165" s="30"/>
      <c r="I165" s="30"/>
      <c r="J165" s="30"/>
      <c r="K165" s="30"/>
      <c r="L165" s="30"/>
      <c r="M165" s="33"/>
      <c r="N165" s="177"/>
      <c r="O165" s="178"/>
      <c r="P165" s="65"/>
      <c r="Q165" s="65"/>
      <c r="R165" s="65"/>
      <c r="S165" s="65"/>
      <c r="T165" s="65"/>
      <c r="U165" s="65"/>
      <c r="V165" s="65"/>
      <c r="W165" s="65"/>
      <c r="X165" s="66"/>
      <c r="Y165" s="28"/>
      <c r="Z165" s="28"/>
      <c r="AA165" s="28"/>
      <c r="AB165" s="28"/>
      <c r="AC165" s="28"/>
      <c r="AD165" s="28"/>
      <c r="AE165" s="28"/>
      <c r="AT165" s="14" t="s">
        <v>129</v>
      </c>
      <c r="AU165" s="14" t="s">
        <v>74</v>
      </c>
    </row>
    <row r="166" spans="1:65" s="2" customFormat="1" ht="24.2" customHeight="1">
      <c r="A166" s="28"/>
      <c r="B166" s="29"/>
      <c r="C166" s="160" t="s">
        <v>218</v>
      </c>
      <c r="D166" s="160" t="s">
        <v>122</v>
      </c>
      <c r="E166" s="161" t="s">
        <v>219</v>
      </c>
      <c r="F166" s="162" t="s">
        <v>220</v>
      </c>
      <c r="G166" s="163" t="s">
        <v>125</v>
      </c>
      <c r="H166" s="164">
        <v>1</v>
      </c>
      <c r="I166" s="165">
        <v>4500</v>
      </c>
      <c r="J166" s="166"/>
      <c r="K166" s="165">
        <f>ROUND(P166*H166,2)</f>
        <v>4500</v>
      </c>
      <c r="L166" s="162" t="s">
        <v>126</v>
      </c>
      <c r="M166" s="167"/>
      <c r="N166" s="168" t="s">
        <v>1</v>
      </c>
      <c r="O166" s="169" t="s">
        <v>37</v>
      </c>
      <c r="P166" s="170">
        <f>I166+J166</f>
        <v>4500</v>
      </c>
      <c r="Q166" s="170">
        <f>ROUND(I166*H166,2)</f>
        <v>4500</v>
      </c>
      <c r="R166" s="170">
        <f>ROUND(J166*H166,2)</f>
        <v>0</v>
      </c>
      <c r="S166" s="171">
        <v>0</v>
      </c>
      <c r="T166" s="171">
        <f>S166*H166</f>
        <v>0</v>
      </c>
      <c r="U166" s="171">
        <v>0</v>
      </c>
      <c r="V166" s="171">
        <f>U166*H166</f>
        <v>0</v>
      </c>
      <c r="W166" s="171">
        <v>0</v>
      </c>
      <c r="X166" s="172">
        <f>W166*H166</f>
        <v>0</v>
      </c>
      <c r="Y166" s="28"/>
      <c r="Z166" s="28"/>
      <c r="AA166" s="28"/>
      <c r="AB166" s="28"/>
      <c r="AC166" s="28"/>
      <c r="AD166" s="28"/>
      <c r="AE166" s="28"/>
      <c r="AR166" s="173" t="s">
        <v>84</v>
      </c>
      <c r="AT166" s="173" t="s">
        <v>122</v>
      </c>
      <c r="AU166" s="173" t="s">
        <v>74</v>
      </c>
      <c r="AY166" s="14" t="s">
        <v>127</v>
      </c>
      <c r="BE166" s="174">
        <f>IF(O166="základní",K166,0)</f>
        <v>4500</v>
      </c>
      <c r="BF166" s="174">
        <f>IF(O166="snížená",K166,0)</f>
        <v>0</v>
      </c>
      <c r="BG166" s="174">
        <f>IF(O166="zákl. přenesená",K166,0)</f>
        <v>0</v>
      </c>
      <c r="BH166" s="174">
        <f>IF(O166="sníž. přenesená",K166,0)</f>
        <v>0</v>
      </c>
      <c r="BI166" s="174">
        <f>IF(O166="nulová",K166,0)</f>
        <v>0</v>
      </c>
      <c r="BJ166" s="14" t="s">
        <v>82</v>
      </c>
      <c r="BK166" s="174">
        <f>ROUND(P166*H166,2)</f>
        <v>4500</v>
      </c>
      <c r="BL166" s="14" t="s">
        <v>82</v>
      </c>
      <c r="BM166" s="173" t="s">
        <v>221</v>
      </c>
    </row>
    <row r="167" spans="1:65" s="2" customFormat="1" ht="11.25">
      <c r="A167" s="28"/>
      <c r="B167" s="29"/>
      <c r="C167" s="30"/>
      <c r="D167" s="175" t="s">
        <v>129</v>
      </c>
      <c r="E167" s="30"/>
      <c r="F167" s="176" t="s">
        <v>220</v>
      </c>
      <c r="G167" s="30"/>
      <c r="H167" s="30"/>
      <c r="I167" s="30"/>
      <c r="J167" s="30"/>
      <c r="K167" s="30"/>
      <c r="L167" s="30"/>
      <c r="M167" s="33"/>
      <c r="N167" s="177"/>
      <c r="O167" s="178"/>
      <c r="P167" s="65"/>
      <c r="Q167" s="65"/>
      <c r="R167" s="65"/>
      <c r="S167" s="65"/>
      <c r="T167" s="65"/>
      <c r="U167" s="65"/>
      <c r="V167" s="65"/>
      <c r="W167" s="65"/>
      <c r="X167" s="66"/>
      <c r="Y167" s="28"/>
      <c r="Z167" s="28"/>
      <c r="AA167" s="28"/>
      <c r="AB167" s="28"/>
      <c r="AC167" s="28"/>
      <c r="AD167" s="28"/>
      <c r="AE167" s="28"/>
      <c r="AT167" s="14" t="s">
        <v>129</v>
      </c>
      <c r="AU167" s="14" t="s">
        <v>74</v>
      </c>
    </row>
    <row r="168" spans="1:65" s="2" customFormat="1" ht="24.2" customHeight="1">
      <c r="A168" s="28"/>
      <c r="B168" s="29"/>
      <c r="C168" s="160" t="s">
        <v>222</v>
      </c>
      <c r="D168" s="160" t="s">
        <v>122</v>
      </c>
      <c r="E168" s="161" t="s">
        <v>223</v>
      </c>
      <c r="F168" s="162" t="s">
        <v>224</v>
      </c>
      <c r="G168" s="163" t="s">
        <v>125</v>
      </c>
      <c r="H168" s="164">
        <v>1</v>
      </c>
      <c r="I168" s="165">
        <v>165000</v>
      </c>
      <c r="J168" s="166"/>
      <c r="K168" s="165">
        <f>ROUND(P168*H168,2)</f>
        <v>165000</v>
      </c>
      <c r="L168" s="162" t="s">
        <v>126</v>
      </c>
      <c r="M168" s="167"/>
      <c r="N168" s="168" t="s">
        <v>1</v>
      </c>
      <c r="O168" s="169" t="s">
        <v>37</v>
      </c>
      <c r="P168" s="170">
        <f>I168+J168</f>
        <v>165000</v>
      </c>
      <c r="Q168" s="170">
        <f>ROUND(I168*H168,2)</f>
        <v>165000</v>
      </c>
      <c r="R168" s="170">
        <f>ROUND(J168*H168,2)</f>
        <v>0</v>
      </c>
      <c r="S168" s="171">
        <v>0</v>
      </c>
      <c r="T168" s="171">
        <f>S168*H168</f>
        <v>0</v>
      </c>
      <c r="U168" s="171">
        <v>0</v>
      </c>
      <c r="V168" s="171">
        <f>U168*H168</f>
        <v>0</v>
      </c>
      <c r="W168" s="171">
        <v>0</v>
      </c>
      <c r="X168" s="172">
        <f>W168*H168</f>
        <v>0</v>
      </c>
      <c r="Y168" s="28"/>
      <c r="Z168" s="28"/>
      <c r="AA168" s="28"/>
      <c r="AB168" s="28"/>
      <c r="AC168" s="28"/>
      <c r="AD168" s="28"/>
      <c r="AE168" s="28"/>
      <c r="AR168" s="173" t="s">
        <v>84</v>
      </c>
      <c r="AT168" s="173" t="s">
        <v>122</v>
      </c>
      <c r="AU168" s="173" t="s">
        <v>74</v>
      </c>
      <c r="AY168" s="14" t="s">
        <v>127</v>
      </c>
      <c r="BE168" s="174">
        <f>IF(O168="základní",K168,0)</f>
        <v>165000</v>
      </c>
      <c r="BF168" s="174">
        <f>IF(O168="snížená",K168,0)</f>
        <v>0</v>
      </c>
      <c r="BG168" s="174">
        <f>IF(O168="zákl. přenesená",K168,0)</f>
        <v>0</v>
      </c>
      <c r="BH168" s="174">
        <f>IF(O168="sníž. přenesená",K168,0)</f>
        <v>0</v>
      </c>
      <c r="BI168" s="174">
        <f>IF(O168="nulová",K168,0)</f>
        <v>0</v>
      </c>
      <c r="BJ168" s="14" t="s">
        <v>82</v>
      </c>
      <c r="BK168" s="174">
        <f>ROUND(P168*H168,2)</f>
        <v>165000</v>
      </c>
      <c r="BL168" s="14" t="s">
        <v>82</v>
      </c>
      <c r="BM168" s="173" t="s">
        <v>225</v>
      </c>
    </row>
    <row r="169" spans="1:65" s="2" customFormat="1" ht="19.5">
      <c r="A169" s="28"/>
      <c r="B169" s="29"/>
      <c r="C169" s="30"/>
      <c r="D169" s="175" t="s">
        <v>129</v>
      </c>
      <c r="E169" s="30"/>
      <c r="F169" s="176" t="s">
        <v>224</v>
      </c>
      <c r="G169" s="30"/>
      <c r="H169" s="30"/>
      <c r="I169" s="30"/>
      <c r="J169" s="30"/>
      <c r="K169" s="30"/>
      <c r="L169" s="30"/>
      <c r="M169" s="33"/>
      <c r="N169" s="177"/>
      <c r="O169" s="178"/>
      <c r="P169" s="65"/>
      <c r="Q169" s="65"/>
      <c r="R169" s="65"/>
      <c r="S169" s="65"/>
      <c r="T169" s="65"/>
      <c r="U169" s="65"/>
      <c r="V169" s="65"/>
      <c r="W169" s="65"/>
      <c r="X169" s="66"/>
      <c r="Y169" s="28"/>
      <c r="Z169" s="28"/>
      <c r="AA169" s="28"/>
      <c r="AB169" s="28"/>
      <c r="AC169" s="28"/>
      <c r="AD169" s="28"/>
      <c r="AE169" s="28"/>
      <c r="AT169" s="14" t="s">
        <v>129</v>
      </c>
      <c r="AU169" s="14" t="s">
        <v>74</v>
      </c>
    </row>
    <row r="170" spans="1:65" s="2" customFormat="1" ht="24.2" customHeight="1">
      <c r="A170" s="28"/>
      <c r="B170" s="29"/>
      <c r="C170" s="160" t="s">
        <v>226</v>
      </c>
      <c r="D170" s="160" t="s">
        <v>122</v>
      </c>
      <c r="E170" s="161" t="s">
        <v>227</v>
      </c>
      <c r="F170" s="162" t="s">
        <v>228</v>
      </c>
      <c r="G170" s="163" t="s">
        <v>125</v>
      </c>
      <c r="H170" s="164">
        <v>1</v>
      </c>
      <c r="I170" s="165">
        <v>180000</v>
      </c>
      <c r="J170" s="166"/>
      <c r="K170" s="165">
        <f>ROUND(P170*H170,2)</f>
        <v>180000</v>
      </c>
      <c r="L170" s="162" t="s">
        <v>126</v>
      </c>
      <c r="M170" s="167"/>
      <c r="N170" s="168" t="s">
        <v>1</v>
      </c>
      <c r="O170" s="169" t="s">
        <v>37</v>
      </c>
      <c r="P170" s="170">
        <f>I170+J170</f>
        <v>180000</v>
      </c>
      <c r="Q170" s="170">
        <f>ROUND(I170*H170,2)</f>
        <v>180000</v>
      </c>
      <c r="R170" s="170">
        <f>ROUND(J170*H170,2)</f>
        <v>0</v>
      </c>
      <c r="S170" s="171">
        <v>0</v>
      </c>
      <c r="T170" s="171">
        <f>S170*H170</f>
        <v>0</v>
      </c>
      <c r="U170" s="171">
        <v>0</v>
      </c>
      <c r="V170" s="171">
        <f>U170*H170</f>
        <v>0</v>
      </c>
      <c r="W170" s="171">
        <v>0</v>
      </c>
      <c r="X170" s="172">
        <f>W170*H170</f>
        <v>0</v>
      </c>
      <c r="Y170" s="28"/>
      <c r="Z170" s="28"/>
      <c r="AA170" s="28"/>
      <c r="AB170" s="28"/>
      <c r="AC170" s="28"/>
      <c r="AD170" s="28"/>
      <c r="AE170" s="28"/>
      <c r="AR170" s="173" t="s">
        <v>84</v>
      </c>
      <c r="AT170" s="173" t="s">
        <v>122</v>
      </c>
      <c r="AU170" s="173" t="s">
        <v>74</v>
      </c>
      <c r="AY170" s="14" t="s">
        <v>127</v>
      </c>
      <c r="BE170" s="174">
        <f>IF(O170="základní",K170,0)</f>
        <v>180000</v>
      </c>
      <c r="BF170" s="174">
        <f>IF(O170="snížená",K170,0)</f>
        <v>0</v>
      </c>
      <c r="BG170" s="174">
        <f>IF(O170="zákl. přenesená",K170,0)</f>
        <v>0</v>
      </c>
      <c r="BH170" s="174">
        <f>IF(O170="sníž. přenesená",K170,0)</f>
        <v>0</v>
      </c>
      <c r="BI170" s="174">
        <f>IF(O170="nulová",K170,0)</f>
        <v>0</v>
      </c>
      <c r="BJ170" s="14" t="s">
        <v>82</v>
      </c>
      <c r="BK170" s="174">
        <f>ROUND(P170*H170,2)</f>
        <v>180000</v>
      </c>
      <c r="BL170" s="14" t="s">
        <v>82</v>
      </c>
      <c r="BM170" s="173" t="s">
        <v>229</v>
      </c>
    </row>
    <row r="171" spans="1:65" s="2" customFormat="1" ht="19.5">
      <c r="A171" s="28"/>
      <c r="B171" s="29"/>
      <c r="C171" s="30"/>
      <c r="D171" s="175" t="s">
        <v>129</v>
      </c>
      <c r="E171" s="30"/>
      <c r="F171" s="176" t="s">
        <v>228</v>
      </c>
      <c r="G171" s="30"/>
      <c r="H171" s="30"/>
      <c r="I171" s="30"/>
      <c r="J171" s="30"/>
      <c r="K171" s="30"/>
      <c r="L171" s="30"/>
      <c r="M171" s="33"/>
      <c r="N171" s="177"/>
      <c r="O171" s="178"/>
      <c r="P171" s="65"/>
      <c r="Q171" s="65"/>
      <c r="R171" s="65"/>
      <c r="S171" s="65"/>
      <c r="T171" s="65"/>
      <c r="U171" s="65"/>
      <c r="V171" s="65"/>
      <c r="W171" s="65"/>
      <c r="X171" s="66"/>
      <c r="Y171" s="28"/>
      <c r="Z171" s="28"/>
      <c r="AA171" s="28"/>
      <c r="AB171" s="28"/>
      <c r="AC171" s="28"/>
      <c r="AD171" s="28"/>
      <c r="AE171" s="28"/>
      <c r="AT171" s="14" t="s">
        <v>129</v>
      </c>
      <c r="AU171" s="14" t="s">
        <v>74</v>
      </c>
    </row>
    <row r="172" spans="1:65" s="2" customFormat="1" ht="24.2" customHeight="1">
      <c r="A172" s="28"/>
      <c r="B172" s="29"/>
      <c r="C172" s="160" t="s">
        <v>230</v>
      </c>
      <c r="D172" s="160" t="s">
        <v>122</v>
      </c>
      <c r="E172" s="161" t="s">
        <v>231</v>
      </c>
      <c r="F172" s="162" t="s">
        <v>232</v>
      </c>
      <c r="G172" s="163" t="s">
        <v>125</v>
      </c>
      <c r="H172" s="164">
        <v>1</v>
      </c>
      <c r="I172" s="165">
        <v>200000</v>
      </c>
      <c r="J172" s="166"/>
      <c r="K172" s="165">
        <f>ROUND(P172*H172,2)</f>
        <v>200000</v>
      </c>
      <c r="L172" s="162" t="s">
        <v>126</v>
      </c>
      <c r="M172" s="167"/>
      <c r="N172" s="168" t="s">
        <v>1</v>
      </c>
      <c r="O172" s="169" t="s">
        <v>37</v>
      </c>
      <c r="P172" s="170">
        <f>I172+J172</f>
        <v>200000</v>
      </c>
      <c r="Q172" s="170">
        <f>ROUND(I172*H172,2)</f>
        <v>200000</v>
      </c>
      <c r="R172" s="170">
        <f>ROUND(J172*H172,2)</f>
        <v>0</v>
      </c>
      <c r="S172" s="171">
        <v>0</v>
      </c>
      <c r="T172" s="171">
        <f>S172*H172</f>
        <v>0</v>
      </c>
      <c r="U172" s="171">
        <v>0</v>
      </c>
      <c r="V172" s="171">
        <f>U172*H172</f>
        <v>0</v>
      </c>
      <c r="W172" s="171">
        <v>0</v>
      </c>
      <c r="X172" s="172">
        <f>W172*H172</f>
        <v>0</v>
      </c>
      <c r="Y172" s="28"/>
      <c r="Z172" s="28"/>
      <c r="AA172" s="28"/>
      <c r="AB172" s="28"/>
      <c r="AC172" s="28"/>
      <c r="AD172" s="28"/>
      <c r="AE172" s="28"/>
      <c r="AR172" s="173" t="s">
        <v>84</v>
      </c>
      <c r="AT172" s="173" t="s">
        <v>122</v>
      </c>
      <c r="AU172" s="173" t="s">
        <v>74</v>
      </c>
      <c r="AY172" s="14" t="s">
        <v>127</v>
      </c>
      <c r="BE172" s="174">
        <f>IF(O172="základní",K172,0)</f>
        <v>200000</v>
      </c>
      <c r="BF172" s="174">
        <f>IF(O172="snížená",K172,0)</f>
        <v>0</v>
      </c>
      <c r="BG172" s="174">
        <f>IF(O172="zákl. přenesená",K172,0)</f>
        <v>0</v>
      </c>
      <c r="BH172" s="174">
        <f>IF(O172="sníž. přenesená",K172,0)</f>
        <v>0</v>
      </c>
      <c r="BI172" s="174">
        <f>IF(O172="nulová",K172,0)</f>
        <v>0</v>
      </c>
      <c r="BJ172" s="14" t="s">
        <v>82</v>
      </c>
      <c r="BK172" s="174">
        <f>ROUND(P172*H172,2)</f>
        <v>200000</v>
      </c>
      <c r="BL172" s="14" t="s">
        <v>82</v>
      </c>
      <c r="BM172" s="173" t="s">
        <v>233</v>
      </c>
    </row>
    <row r="173" spans="1:65" s="2" customFormat="1" ht="11.25">
      <c r="A173" s="28"/>
      <c r="B173" s="29"/>
      <c r="C173" s="30"/>
      <c r="D173" s="175" t="s">
        <v>129</v>
      </c>
      <c r="E173" s="30"/>
      <c r="F173" s="176" t="s">
        <v>232</v>
      </c>
      <c r="G173" s="30"/>
      <c r="H173" s="30"/>
      <c r="I173" s="30"/>
      <c r="J173" s="30"/>
      <c r="K173" s="30"/>
      <c r="L173" s="30"/>
      <c r="M173" s="33"/>
      <c r="N173" s="177"/>
      <c r="O173" s="178"/>
      <c r="P173" s="65"/>
      <c r="Q173" s="65"/>
      <c r="R173" s="65"/>
      <c r="S173" s="65"/>
      <c r="T173" s="65"/>
      <c r="U173" s="65"/>
      <c r="V173" s="65"/>
      <c r="W173" s="65"/>
      <c r="X173" s="66"/>
      <c r="Y173" s="28"/>
      <c r="Z173" s="28"/>
      <c r="AA173" s="28"/>
      <c r="AB173" s="28"/>
      <c r="AC173" s="28"/>
      <c r="AD173" s="28"/>
      <c r="AE173" s="28"/>
      <c r="AT173" s="14" t="s">
        <v>129</v>
      </c>
      <c r="AU173" s="14" t="s">
        <v>74</v>
      </c>
    </row>
    <row r="174" spans="1:65" s="2" customFormat="1" ht="33" customHeight="1">
      <c r="A174" s="28"/>
      <c r="B174" s="29"/>
      <c r="C174" s="160" t="s">
        <v>234</v>
      </c>
      <c r="D174" s="160" t="s">
        <v>122</v>
      </c>
      <c r="E174" s="161" t="s">
        <v>235</v>
      </c>
      <c r="F174" s="162" t="s">
        <v>236</v>
      </c>
      <c r="G174" s="163" t="s">
        <v>125</v>
      </c>
      <c r="H174" s="164">
        <v>1</v>
      </c>
      <c r="I174" s="165">
        <v>270000</v>
      </c>
      <c r="J174" s="166"/>
      <c r="K174" s="165">
        <f>ROUND(P174*H174,2)</f>
        <v>270000</v>
      </c>
      <c r="L174" s="162" t="s">
        <v>126</v>
      </c>
      <c r="M174" s="167"/>
      <c r="N174" s="168" t="s">
        <v>1</v>
      </c>
      <c r="O174" s="169" t="s">
        <v>37</v>
      </c>
      <c r="P174" s="170">
        <f>I174+J174</f>
        <v>270000</v>
      </c>
      <c r="Q174" s="170">
        <f>ROUND(I174*H174,2)</f>
        <v>270000</v>
      </c>
      <c r="R174" s="170">
        <f>ROUND(J174*H174,2)</f>
        <v>0</v>
      </c>
      <c r="S174" s="171">
        <v>0</v>
      </c>
      <c r="T174" s="171">
        <f>S174*H174</f>
        <v>0</v>
      </c>
      <c r="U174" s="171">
        <v>0</v>
      </c>
      <c r="V174" s="171">
        <f>U174*H174</f>
        <v>0</v>
      </c>
      <c r="W174" s="171">
        <v>0</v>
      </c>
      <c r="X174" s="172">
        <f>W174*H174</f>
        <v>0</v>
      </c>
      <c r="Y174" s="28"/>
      <c r="Z174" s="28"/>
      <c r="AA174" s="28"/>
      <c r="AB174" s="28"/>
      <c r="AC174" s="28"/>
      <c r="AD174" s="28"/>
      <c r="AE174" s="28"/>
      <c r="AR174" s="173" t="s">
        <v>84</v>
      </c>
      <c r="AT174" s="173" t="s">
        <v>122</v>
      </c>
      <c r="AU174" s="173" t="s">
        <v>74</v>
      </c>
      <c r="AY174" s="14" t="s">
        <v>127</v>
      </c>
      <c r="BE174" s="174">
        <f>IF(O174="základní",K174,0)</f>
        <v>270000</v>
      </c>
      <c r="BF174" s="174">
        <f>IF(O174="snížená",K174,0)</f>
        <v>0</v>
      </c>
      <c r="BG174" s="174">
        <f>IF(O174="zákl. přenesená",K174,0)</f>
        <v>0</v>
      </c>
      <c r="BH174" s="174">
        <f>IF(O174="sníž. přenesená",K174,0)</f>
        <v>0</v>
      </c>
      <c r="BI174" s="174">
        <f>IF(O174="nulová",K174,0)</f>
        <v>0</v>
      </c>
      <c r="BJ174" s="14" t="s">
        <v>82</v>
      </c>
      <c r="BK174" s="174">
        <f>ROUND(P174*H174,2)</f>
        <v>270000</v>
      </c>
      <c r="BL174" s="14" t="s">
        <v>82</v>
      </c>
      <c r="BM174" s="173" t="s">
        <v>237</v>
      </c>
    </row>
    <row r="175" spans="1:65" s="2" customFormat="1" ht="19.5">
      <c r="A175" s="28"/>
      <c r="B175" s="29"/>
      <c r="C175" s="30"/>
      <c r="D175" s="175" t="s">
        <v>129</v>
      </c>
      <c r="E175" s="30"/>
      <c r="F175" s="176" t="s">
        <v>236</v>
      </c>
      <c r="G175" s="30"/>
      <c r="H175" s="30"/>
      <c r="I175" s="30"/>
      <c r="J175" s="30"/>
      <c r="K175" s="30"/>
      <c r="L175" s="30"/>
      <c r="M175" s="33"/>
      <c r="N175" s="177"/>
      <c r="O175" s="178"/>
      <c r="P175" s="65"/>
      <c r="Q175" s="65"/>
      <c r="R175" s="65"/>
      <c r="S175" s="65"/>
      <c r="T175" s="65"/>
      <c r="U175" s="65"/>
      <c r="V175" s="65"/>
      <c r="W175" s="65"/>
      <c r="X175" s="66"/>
      <c r="Y175" s="28"/>
      <c r="Z175" s="28"/>
      <c r="AA175" s="28"/>
      <c r="AB175" s="28"/>
      <c r="AC175" s="28"/>
      <c r="AD175" s="28"/>
      <c r="AE175" s="28"/>
      <c r="AT175" s="14" t="s">
        <v>129</v>
      </c>
      <c r="AU175" s="14" t="s">
        <v>74</v>
      </c>
    </row>
    <row r="176" spans="1:65" s="2" customFormat="1" ht="37.9" customHeight="1">
      <c r="A176" s="28"/>
      <c r="B176" s="29"/>
      <c r="C176" s="160" t="s">
        <v>238</v>
      </c>
      <c r="D176" s="160" t="s">
        <v>122</v>
      </c>
      <c r="E176" s="161" t="s">
        <v>239</v>
      </c>
      <c r="F176" s="162" t="s">
        <v>240</v>
      </c>
      <c r="G176" s="163" t="s">
        <v>125</v>
      </c>
      <c r="H176" s="164">
        <v>1</v>
      </c>
      <c r="I176" s="165">
        <v>340000</v>
      </c>
      <c r="J176" s="166"/>
      <c r="K176" s="165">
        <f>ROUND(P176*H176,2)</f>
        <v>340000</v>
      </c>
      <c r="L176" s="162" t="s">
        <v>126</v>
      </c>
      <c r="M176" s="167"/>
      <c r="N176" s="168" t="s">
        <v>1</v>
      </c>
      <c r="O176" s="169" t="s">
        <v>37</v>
      </c>
      <c r="P176" s="170">
        <f>I176+J176</f>
        <v>340000</v>
      </c>
      <c r="Q176" s="170">
        <f>ROUND(I176*H176,2)</f>
        <v>340000</v>
      </c>
      <c r="R176" s="170">
        <f>ROUND(J176*H176,2)</f>
        <v>0</v>
      </c>
      <c r="S176" s="171">
        <v>0</v>
      </c>
      <c r="T176" s="171">
        <f>S176*H176</f>
        <v>0</v>
      </c>
      <c r="U176" s="171">
        <v>0</v>
      </c>
      <c r="V176" s="171">
        <f>U176*H176</f>
        <v>0</v>
      </c>
      <c r="W176" s="171">
        <v>0</v>
      </c>
      <c r="X176" s="172">
        <f>W176*H176</f>
        <v>0</v>
      </c>
      <c r="Y176" s="28"/>
      <c r="Z176" s="28"/>
      <c r="AA176" s="28"/>
      <c r="AB176" s="28"/>
      <c r="AC176" s="28"/>
      <c r="AD176" s="28"/>
      <c r="AE176" s="28"/>
      <c r="AR176" s="173" t="s">
        <v>84</v>
      </c>
      <c r="AT176" s="173" t="s">
        <v>122</v>
      </c>
      <c r="AU176" s="173" t="s">
        <v>74</v>
      </c>
      <c r="AY176" s="14" t="s">
        <v>127</v>
      </c>
      <c r="BE176" s="174">
        <f>IF(O176="základní",K176,0)</f>
        <v>340000</v>
      </c>
      <c r="BF176" s="174">
        <f>IF(O176="snížená",K176,0)</f>
        <v>0</v>
      </c>
      <c r="BG176" s="174">
        <f>IF(O176="zákl. přenesená",K176,0)</f>
        <v>0</v>
      </c>
      <c r="BH176" s="174">
        <f>IF(O176="sníž. přenesená",K176,0)</f>
        <v>0</v>
      </c>
      <c r="BI176" s="174">
        <f>IF(O176="nulová",K176,0)</f>
        <v>0</v>
      </c>
      <c r="BJ176" s="14" t="s">
        <v>82</v>
      </c>
      <c r="BK176" s="174">
        <f>ROUND(P176*H176,2)</f>
        <v>340000</v>
      </c>
      <c r="BL176" s="14" t="s">
        <v>82</v>
      </c>
      <c r="BM176" s="173" t="s">
        <v>241</v>
      </c>
    </row>
    <row r="177" spans="1:65" s="2" customFormat="1" ht="19.5">
      <c r="A177" s="28"/>
      <c r="B177" s="29"/>
      <c r="C177" s="30"/>
      <c r="D177" s="175" t="s">
        <v>129</v>
      </c>
      <c r="E177" s="30"/>
      <c r="F177" s="176" t="s">
        <v>240</v>
      </c>
      <c r="G177" s="30"/>
      <c r="H177" s="30"/>
      <c r="I177" s="30"/>
      <c r="J177" s="30"/>
      <c r="K177" s="30"/>
      <c r="L177" s="30"/>
      <c r="M177" s="33"/>
      <c r="N177" s="177"/>
      <c r="O177" s="178"/>
      <c r="P177" s="65"/>
      <c r="Q177" s="65"/>
      <c r="R177" s="65"/>
      <c r="S177" s="65"/>
      <c r="T177" s="65"/>
      <c r="U177" s="65"/>
      <c r="V177" s="65"/>
      <c r="W177" s="65"/>
      <c r="X177" s="66"/>
      <c r="Y177" s="28"/>
      <c r="Z177" s="28"/>
      <c r="AA177" s="28"/>
      <c r="AB177" s="28"/>
      <c r="AC177" s="28"/>
      <c r="AD177" s="28"/>
      <c r="AE177" s="28"/>
      <c r="AT177" s="14" t="s">
        <v>129</v>
      </c>
      <c r="AU177" s="14" t="s">
        <v>74</v>
      </c>
    </row>
    <row r="178" spans="1:65" s="2" customFormat="1" ht="33" customHeight="1">
      <c r="A178" s="28"/>
      <c r="B178" s="29"/>
      <c r="C178" s="160" t="s">
        <v>242</v>
      </c>
      <c r="D178" s="160" t="s">
        <v>122</v>
      </c>
      <c r="E178" s="161" t="s">
        <v>243</v>
      </c>
      <c r="F178" s="162" t="s">
        <v>244</v>
      </c>
      <c r="G178" s="163" t="s">
        <v>125</v>
      </c>
      <c r="H178" s="164">
        <v>1</v>
      </c>
      <c r="I178" s="165">
        <v>28200</v>
      </c>
      <c r="J178" s="166"/>
      <c r="K178" s="165">
        <f>ROUND(P178*H178,2)</f>
        <v>28200</v>
      </c>
      <c r="L178" s="162" t="s">
        <v>126</v>
      </c>
      <c r="M178" s="167"/>
      <c r="N178" s="168" t="s">
        <v>1</v>
      </c>
      <c r="O178" s="169" t="s">
        <v>37</v>
      </c>
      <c r="P178" s="170">
        <f>I178+J178</f>
        <v>28200</v>
      </c>
      <c r="Q178" s="170">
        <f>ROUND(I178*H178,2)</f>
        <v>28200</v>
      </c>
      <c r="R178" s="170">
        <f>ROUND(J178*H178,2)</f>
        <v>0</v>
      </c>
      <c r="S178" s="171">
        <v>0</v>
      </c>
      <c r="T178" s="171">
        <f>S178*H178</f>
        <v>0</v>
      </c>
      <c r="U178" s="171">
        <v>0</v>
      </c>
      <c r="V178" s="171">
        <f>U178*H178</f>
        <v>0</v>
      </c>
      <c r="W178" s="171">
        <v>0</v>
      </c>
      <c r="X178" s="172">
        <f>W178*H178</f>
        <v>0</v>
      </c>
      <c r="Y178" s="28"/>
      <c r="Z178" s="28"/>
      <c r="AA178" s="28"/>
      <c r="AB178" s="28"/>
      <c r="AC178" s="28"/>
      <c r="AD178" s="28"/>
      <c r="AE178" s="28"/>
      <c r="AR178" s="173" t="s">
        <v>84</v>
      </c>
      <c r="AT178" s="173" t="s">
        <v>122</v>
      </c>
      <c r="AU178" s="173" t="s">
        <v>74</v>
      </c>
      <c r="AY178" s="14" t="s">
        <v>127</v>
      </c>
      <c r="BE178" s="174">
        <f>IF(O178="základní",K178,0)</f>
        <v>28200</v>
      </c>
      <c r="BF178" s="174">
        <f>IF(O178="snížená",K178,0)</f>
        <v>0</v>
      </c>
      <c r="BG178" s="174">
        <f>IF(O178="zákl. přenesená",K178,0)</f>
        <v>0</v>
      </c>
      <c r="BH178" s="174">
        <f>IF(O178="sníž. přenesená",K178,0)</f>
        <v>0</v>
      </c>
      <c r="BI178" s="174">
        <f>IF(O178="nulová",K178,0)</f>
        <v>0</v>
      </c>
      <c r="BJ178" s="14" t="s">
        <v>82</v>
      </c>
      <c r="BK178" s="174">
        <f>ROUND(P178*H178,2)</f>
        <v>28200</v>
      </c>
      <c r="BL178" s="14" t="s">
        <v>82</v>
      </c>
      <c r="BM178" s="173" t="s">
        <v>245</v>
      </c>
    </row>
    <row r="179" spans="1:65" s="2" customFormat="1" ht="19.5">
      <c r="A179" s="28"/>
      <c r="B179" s="29"/>
      <c r="C179" s="30"/>
      <c r="D179" s="175" t="s">
        <v>129</v>
      </c>
      <c r="E179" s="30"/>
      <c r="F179" s="176" t="s">
        <v>244</v>
      </c>
      <c r="G179" s="30"/>
      <c r="H179" s="30"/>
      <c r="I179" s="30"/>
      <c r="J179" s="30"/>
      <c r="K179" s="30"/>
      <c r="L179" s="30"/>
      <c r="M179" s="33"/>
      <c r="N179" s="177"/>
      <c r="O179" s="178"/>
      <c r="P179" s="65"/>
      <c r="Q179" s="65"/>
      <c r="R179" s="65"/>
      <c r="S179" s="65"/>
      <c r="T179" s="65"/>
      <c r="U179" s="65"/>
      <c r="V179" s="65"/>
      <c r="W179" s="65"/>
      <c r="X179" s="66"/>
      <c r="Y179" s="28"/>
      <c r="Z179" s="28"/>
      <c r="AA179" s="28"/>
      <c r="AB179" s="28"/>
      <c r="AC179" s="28"/>
      <c r="AD179" s="28"/>
      <c r="AE179" s="28"/>
      <c r="AT179" s="14" t="s">
        <v>129</v>
      </c>
      <c r="AU179" s="14" t="s">
        <v>74</v>
      </c>
    </row>
    <row r="180" spans="1:65" s="2" customFormat="1" ht="24.2" customHeight="1">
      <c r="A180" s="28"/>
      <c r="B180" s="29"/>
      <c r="C180" s="160" t="s">
        <v>246</v>
      </c>
      <c r="D180" s="160" t="s">
        <v>122</v>
      </c>
      <c r="E180" s="161" t="s">
        <v>247</v>
      </c>
      <c r="F180" s="162" t="s">
        <v>248</v>
      </c>
      <c r="G180" s="163" t="s">
        <v>125</v>
      </c>
      <c r="H180" s="164">
        <v>1</v>
      </c>
      <c r="I180" s="165">
        <v>140000</v>
      </c>
      <c r="J180" s="166"/>
      <c r="K180" s="165">
        <f>ROUND(P180*H180,2)</f>
        <v>140000</v>
      </c>
      <c r="L180" s="162" t="s">
        <v>126</v>
      </c>
      <c r="M180" s="167"/>
      <c r="N180" s="168" t="s">
        <v>1</v>
      </c>
      <c r="O180" s="169" t="s">
        <v>37</v>
      </c>
      <c r="P180" s="170">
        <f>I180+J180</f>
        <v>140000</v>
      </c>
      <c r="Q180" s="170">
        <f>ROUND(I180*H180,2)</f>
        <v>140000</v>
      </c>
      <c r="R180" s="170">
        <f>ROUND(J180*H180,2)</f>
        <v>0</v>
      </c>
      <c r="S180" s="171">
        <v>0</v>
      </c>
      <c r="T180" s="171">
        <f>S180*H180</f>
        <v>0</v>
      </c>
      <c r="U180" s="171">
        <v>0</v>
      </c>
      <c r="V180" s="171">
        <f>U180*H180</f>
        <v>0</v>
      </c>
      <c r="W180" s="171">
        <v>0</v>
      </c>
      <c r="X180" s="172">
        <f>W180*H180</f>
        <v>0</v>
      </c>
      <c r="Y180" s="28"/>
      <c r="Z180" s="28"/>
      <c r="AA180" s="28"/>
      <c r="AB180" s="28"/>
      <c r="AC180" s="28"/>
      <c r="AD180" s="28"/>
      <c r="AE180" s="28"/>
      <c r="AR180" s="173" t="s">
        <v>84</v>
      </c>
      <c r="AT180" s="173" t="s">
        <v>122</v>
      </c>
      <c r="AU180" s="173" t="s">
        <v>74</v>
      </c>
      <c r="AY180" s="14" t="s">
        <v>127</v>
      </c>
      <c r="BE180" s="174">
        <f>IF(O180="základní",K180,0)</f>
        <v>140000</v>
      </c>
      <c r="BF180" s="174">
        <f>IF(O180="snížená",K180,0)</f>
        <v>0</v>
      </c>
      <c r="BG180" s="174">
        <f>IF(O180="zákl. přenesená",K180,0)</f>
        <v>0</v>
      </c>
      <c r="BH180" s="174">
        <f>IF(O180="sníž. přenesená",K180,0)</f>
        <v>0</v>
      </c>
      <c r="BI180" s="174">
        <f>IF(O180="nulová",K180,0)</f>
        <v>0</v>
      </c>
      <c r="BJ180" s="14" t="s">
        <v>82</v>
      </c>
      <c r="BK180" s="174">
        <f>ROUND(P180*H180,2)</f>
        <v>140000</v>
      </c>
      <c r="BL180" s="14" t="s">
        <v>82</v>
      </c>
      <c r="BM180" s="173" t="s">
        <v>249</v>
      </c>
    </row>
    <row r="181" spans="1:65" s="2" customFormat="1" ht="19.5">
      <c r="A181" s="28"/>
      <c r="B181" s="29"/>
      <c r="C181" s="30"/>
      <c r="D181" s="175" t="s">
        <v>129</v>
      </c>
      <c r="E181" s="30"/>
      <c r="F181" s="176" t="s">
        <v>248</v>
      </c>
      <c r="G181" s="30"/>
      <c r="H181" s="30"/>
      <c r="I181" s="30"/>
      <c r="J181" s="30"/>
      <c r="K181" s="30"/>
      <c r="L181" s="30"/>
      <c r="M181" s="33"/>
      <c r="N181" s="177"/>
      <c r="O181" s="178"/>
      <c r="P181" s="65"/>
      <c r="Q181" s="65"/>
      <c r="R181" s="65"/>
      <c r="S181" s="65"/>
      <c r="T181" s="65"/>
      <c r="U181" s="65"/>
      <c r="V181" s="65"/>
      <c r="W181" s="65"/>
      <c r="X181" s="66"/>
      <c r="Y181" s="28"/>
      <c r="Z181" s="28"/>
      <c r="AA181" s="28"/>
      <c r="AB181" s="28"/>
      <c r="AC181" s="28"/>
      <c r="AD181" s="28"/>
      <c r="AE181" s="28"/>
      <c r="AT181" s="14" t="s">
        <v>129</v>
      </c>
      <c r="AU181" s="14" t="s">
        <v>74</v>
      </c>
    </row>
    <row r="182" spans="1:65" s="2" customFormat="1" ht="24.2" customHeight="1">
      <c r="A182" s="28"/>
      <c r="B182" s="29"/>
      <c r="C182" s="160" t="s">
        <v>250</v>
      </c>
      <c r="D182" s="160" t="s">
        <v>122</v>
      </c>
      <c r="E182" s="161" t="s">
        <v>251</v>
      </c>
      <c r="F182" s="162" t="s">
        <v>252</v>
      </c>
      <c r="G182" s="163" t="s">
        <v>125</v>
      </c>
      <c r="H182" s="164">
        <v>4</v>
      </c>
      <c r="I182" s="165">
        <v>20600</v>
      </c>
      <c r="J182" s="166"/>
      <c r="K182" s="165">
        <f>ROUND(P182*H182,2)</f>
        <v>82400</v>
      </c>
      <c r="L182" s="162" t="s">
        <v>126</v>
      </c>
      <c r="M182" s="167"/>
      <c r="N182" s="168" t="s">
        <v>1</v>
      </c>
      <c r="O182" s="169" t="s">
        <v>37</v>
      </c>
      <c r="P182" s="170">
        <f>I182+J182</f>
        <v>20600</v>
      </c>
      <c r="Q182" s="170">
        <f>ROUND(I182*H182,2)</f>
        <v>82400</v>
      </c>
      <c r="R182" s="170">
        <f>ROUND(J182*H182,2)</f>
        <v>0</v>
      </c>
      <c r="S182" s="171">
        <v>0</v>
      </c>
      <c r="T182" s="171">
        <f>S182*H182</f>
        <v>0</v>
      </c>
      <c r="U182" s="171">
        <v>0</v>
      </c>
      <c r="V182" s="171">
        <f>U182*H182</f>
        <v>0</v>
      </c>
      <c r="W182" s="171">
        <v>0</v>
      </c>
      <c r="X182" s="172">
        <f>W182*H182</f>
        <v>0</v>
      </c>
      <c r="Y182" s="28"/>
      <c r="Z182" s="28"/>
      <c r="AA182" s="28"/>
      <c r="AB182" s="28"/>
      <c r="AC182" s="28"/>
      <c r="AD182" s="28"/>
      <c r="AE182" s="28"/>
      <c r="AR182" s="173" t="s">
        <v>84</v>
      </c>
      <c r="AT182" s="173" t="s">
        <v>122</v>
      </c>
      <c r="AU182" s="173" t="s">
        <v>74</v>
      </c>
      <c r="AY182" s="14" t="s">
        <v>127</v>
      </c>
      <c r="BE182" s="174">
        <f>IF(O182="základní",K182,0)</f>
        <v>82400</v>
      </c>
      <c r="BF182" s="174">
        <f>IF(O182="snížená",K182,0)</f>
        <v>0</v>
      </c>
      <c r="BG182" s="174">
        <f>IF(O182="zákl. přenesená",K182,0)</f>
        <v>0</v>
      </c>
      <c r="BH182" s="174">
        <f>IF(O182="sníž. přenesená",K182,0)</f>
        <v>0</v>
      </c>
      <c r="BI182" s="174">
        <f>IF(O182="nulová",K182,0)</f>
        <v>0</v>
      </c>
      <c r="BJ182" s="14" t="s">
        <v>82</v>
      </c>
      <c r="BK182" s="174">
        <f>ROUND(P182*H182,2)</f>
        <v>82400</v>
      </c>
      <c r="BL182" s="14" t="s">
        <v>82</v>
      </c>
      <c r="BM182" s="173" t="s">
        <v>253</v>
      </c>
    </row>
    <row r="183" spans="1:65" s="2" customFormat="1" ht="19.5">
      <c r="A183" s="28"/>
      <c r="B183" s="29"/>
      <c r="C183" s="30"/>
      <c r="D183" s="175" t="s">
        <v>129</v>
      </c>
      <c r="E183" s="30"/>
      <c r="F183" s="176" t="s">
        <v>252</v>
      </c>
      <c r="G183" s="30"/>
      <c r="H183" s="30"/>
      <c r="I183" s="30"/>
      <c r="J183" s="30"/>
      <c r="K183" s="30"/>
      <c r="L183" s="30"/>
      <c r="M183" s="33"/>
      <c r="N183" s="177"/>
      <c r="O183" s="178"/>
      <c r="P183" s="65"/>
      <c r="Q183" s="65"/>
      <c r="R183" s="65"/>
      <c r="S183" s="65"/>
      <c r="T183" s="65"/>
      <c r="U183" s="65"/>
      <c r="V183" s="65"/>
      <c r="W183" s="65"/>
      <c r="X183" s="66"/>
      <c r="Y183" s="28"/>
      <c r="Z183" s="28"/>
      <c r="AA183" s="28"/>
      <c r="AB183" s="28"/>
      <c r="AC183" s="28"/>
      <c r="AD183" s="28"/>
      <c r="AE183" s="28"/>
      <c r="AT183" s="14" t="s">
        <v>129</v>
      </c>
      <c r="AU183" s="14" t="s">
        <v>74</v>
      </c>
    </row>
    <row r="184" spans="1:65" s="2" customFormat="1" ht="37.9" customHeight="1">
      <c r="A184" s="28"/>
      <c r="B184" s="29"/>
      <c r="C184" s="160" t="s">
        <v>254</v>
      </c>
      <c r="D184" s="160" t="s">
        <v>122</v>
      </c>
      <c r="E184" s="161" t="s">
        <v>255</v>
      </c>
      <c r="F184" s="162" t="s">
        <v>256</v>
      </c>
      <c r="G184" s="163" t="s">
        <v>125</v>
      </c>
      <c r="H184" s="164">
        <v>1</v>
      </c>
      <c r="I184" s="165">
        <v>28200</v>
      </c>
      <c r="J184" s="166"/>
      <c r="K184" s="165">
        <f>ROUND(P184*H184,2)</f>
        <v>28200</v>
      </c>
      <c r="L184" s="162" t="s">
        <v>126</v>
      </c>
      <c r="M184" s="167"/>
      <c r="N184" s="168" t="s">
        <v>1</v>
      </c>
      <c r="O184" s="169" t="s">
        <v>37</v>
      </c>
      <c r="P184" s="170">
        <f>I184+J184</f>
        <v>28200</v>
      </c>
      <c r="Q184" s="170">
        <f>ROUND(I184*H184,2)</f>
        <v>28200</v>
      </c>
      <c r="R184" s="170">
        <f>ROUND(J184*H184,2)</f>
        <v>0</v>
      </c>
      <c r="S184" s="171">
        <v>0</v>
      </c>
      <c r="T184" s="171">
        <f>S184*H184</f>
        <v>0</v>
      </c>
      <c r="U184" s="171">
        <v>0</v>
      </c>
      <c r="V184" s="171">
        <f>U184*H184</f>
        <v>0</v>
      </c>
      <c r="W184" s="171">
        <v>0</v>
      </c>
      <c r="X184" s="172">
        <f>W184*H184</f>
        <v>0</v>
      </c>
      <c r="Y184" s="28"/>
      <c r="Z184" s="28"/>
      <c r="AA184" s="28"/>
      <c r="AB184" s="28"/>
      <c r="AC184" s="28"/>
      <c r="AD184" s="28"/>
      <c r="AE184" s="28"/>
      <c r="AR184" s="173" t="s">
        <v>84</v>
      </c>
      <c r="AT184" s="173" t="s">
        <v>122</v>
      </c>
      <c r="AU184" s="173" t="s">
        <v>74</v>
      </c>
      <c r="AY184" s="14" t="s">
        <v>127</v>
      </c>
      <c r="BE184" s="174">
        <f>IF(O184="základní",K184,0)</f>
        <v>28200</v>
      </c>
      <c r="BF184" s="174">
        <f>IF(O184="snížená",K184,0)</f>
        <v>0</v>
      </c>
      <c r="BG184" s="174">
        <f>IF(O184="zákl. přenesená",K184,0)</f>
        <v>0</v>
      </c>
      <c r="BH184" s="174">
        <f>IF(O184="sníž. přenesená",K184,0)</f>
        <v>0</v>
      </c>
      <c r="BI184" s="174">
        <f>IF(O184="nulová",K184,0)</f>
        <v>0</v>
      </c>
      <c r="BJ184" s="14" t="s">
        <v>82</v>
      </c>
      <c r="BK184" s="174">
        <f>ROUND(P184*H184,2)</f>
        <v>28200</v>
      </c>
      <c r="BL184" s="14" t="s">
        <v>82</v>
      </c>
      <c r="BM184" s="173" t="s">
        <v>257</v>
      </c>
    </row>
    <row r="185" spans="1:65" s="2" customFormat="1" ht="29.25">
      <c r="A185" s="28"/>
      <c r="B185" s="29"/>
      <c r="C185" s="30"/>
      <c r="D185" s="175" t="s">
        <v>129</v>
      </c>
      <c r="E185" s="30"/>
      <c r="F185" s="176" t="s">
        <v>256</v>
      </c>
      <c r="G185" s="30"/>
      <c r="H185" s="30"/>
      <c r="I185" s="30"/>
      <c r="J185" s="30"/>
      <c r="K185" s="30"/>
      <c r="L185" s="30"/>
      <c r="M185" s="33"/>
      <c r="N185" s="177"/>
      <c r="O185" s="178"/>
      <c r="P185" s="65"/>
      <c r="Q185" s="65"/>
      <c r="R185" s="65"/>
      <c r="S185" s="65"/>
      <c r="T185" s="65"/>
      <c r="U185" s="65"/>
      <c r="V185" s="65"/>
      <c r="W185" s="65"/>
      <c r="X185" s="66"/>
      <c r="Y185" s="28"/>
      <c r="Z185" s="28"/>
      <c r="AA185" s="28"/>
      <c r="AB185" s="28"/>
      <c r="AC185" s="28"/>
      <c r="AD185" s="28"/>
      <c r="AE185" s="28"/>
      <c r="AT185" s="14" t="s">
        <v>129</v>
      </c>
      <c r="AU185" s="14" t="s">
        <v>74</v>
      </c>
    </row>
    <row r="186" spans="1:65" s="2" customFormat="1" ht="37.9" customHeight="1">
      <c r="A186" s="28"/>
      <c r="B186" s="29"/>
      <c r="C186" s="160" t="s">
        <v>258</v>
      </c>
      <c r="D186" s="160" t="s">
        <v>122</v>
      </c>
      <c r="E186" s="161" t="s">
        <v>259</v>
      </c>
      <c r="F186" s="162" t="s">
        <v>260</v>
      </c>
      <c r="G186" s="163" t="s">
        <v>125</v>
      </c>
      <c r="H186" s="164">
        <v>1</v>
      </c>
      <c r="I186" s="165">
        <v>32500</v>
      </c>
      <c r="J186" s="166"/>
      <c r="K186" s="165">
        <f>ROUND(P186*H186,2)</f>
        <v>32500</v>
      </c>
      <c r="L186" s="162" t="s">
        <v>126</v>
      </c>
      <c r="M186" s="167"/>
      <c r="N186" s="168" t="s">
        <v>1</v>
      </c>
      <c r="O186" s="169" t="s">
        <v>37</v>
      </c>
      <c r="P186" s="170">
        <f>I186+J186</f>
        <v>32500</v>
      </c>
      <c r="Q186" s="170">
        <f>ROUND(I186*H186,2)</f>
        <v>32500</v>
      </c>
      <c r="R186" s="170">
        <f>ROUND(J186*H186,2)</f>
        <v>0</v>
      </c>
      <c r="S186" s="171">
        <v>0</v>
      </c>
      <c r="T186" s="171">
        <f>S186*H186</f>
        <v>0</v>
      </c>
      <c r="U186" s="171">
        <v>0</v>
      </c>
      <c r="V186" s="171">
        <f>U186*H186</f>
        <v>0</v>
      </c>
      <c r="W186" s="171">
        <v>0</v>
      </c>
      <c r="X186" s="172">
        <f>W186*H186</f>
        <v>0</v>
      </c>
      <c r="Y186" s="28"/>
      <c r="Z186" s="28"/>
      <c r="AA186" s="28"/>
      <c r="AB186" s="28"/>
      <c r="AC186" s="28"/>
      <c r="AD186" s="28"/>
      <c r="AE186" s="28"/>
      <c r="AR186" s="173" t="s">
        <v>84</v>
      </c>
      <c r="AT186" s="173" t="s">
        <v>122</v>
      </c>
      <c r="AU186" s="173" t="s">
        <v>74</v>
      </c>
      <c r="AY186" s="14" t="s">
        <v>127</v>
      </c>
      <c r="BE186" s="174">
        <f>IF(O186="základní",K186,0)</f>
        <v>32500</v>
      </c>
      <c r="BF186" s="174">
        <f>IF(O186="snížená",K186,0)</f>
        <v>0</v>
      </c>
      <c r="BG186" s="174">
        <f>IF(O186="zákl. přenesená",K186,0)</f>
        <v>0</v>
      </c>
      <c r="BH186" s="174">
        <f>IF(O186="sníž. přenesená",K186,0)</f>
        <v>0</v>
      </c>
      <c r="BI186" s="174">
        <f>IF(O186="nulová",K186,0)</f>
        <v>0</v>
      </c>
      <c r="BJ186" s="14" t="s">
        <v>82</v>
      </c>
      <c r="BK186" s="174">
        <f>ROUND(P186*H186,2)</f>
        <v>32500</v>
      </c>
      <c r="BL186" s="14" t="s">
        <v>82</v>
      </c>
      <c r="BM186" s="173" t="s">
        <v>261</v>
      </c>
    </row>
    <row r="187" spans="1:65" s="2" customFormat="1" ht="29.25">
      <c r="A187" s="28"/>
      <c r="B187" s="29"/>
      <c r="C187" s="30"/>
      <c r="D187" s="175" t="s">
        <v>129</v>
      </c>
      <c r="E187" s="30"/>
      <c r="F187" s="176" t="s">
        <v>260</v>
      </c>
      <c r="G187" s="30"/>
      <c r="H187" s="30"/>
      <c r="I187" s="30"/>
      <c r="J187" s="30"/>
      <c r="K187" s="30"/>
      <c r="L187" s="30"/>
      <c r="M187" s="33"/>
      <c r="N187" s="177"/>
      <c r="O187" s="178"/>
      <c r="P187" s="65"/>
      <c r="Q187" s="65"/>
      <c r="R187" s="65"/>
      <c r="S187" s="65"/>
      <c r="T187" s="65"/>
      <c r="U187" s="65"/>
      <c r="V187" s="65"/>
      <c r="W187" s="65"/>
      <c r="X187" s="66"/>
      <c r="Y187" s="28"/>
      <c r="Z187" s="28"/>
      <c r="AA187" s="28"/>
      <c r="AB187" s="28"/>
      <c r="AC187" s="28"/>
      <c r="AD187" s="28"/>
      <c r="AE187" s="28"/>
      <c r="AT187" s="14" t="s">
        <v>129</v>
      </c>
      <c r="AU187" s="14" t="s">
        <v>74</v>
      </c>
    </row>
    <row r="188" spans="1:65" s="2" customFormat="1" ht="37.9" customHeight="1">
      <c r="A188" s="28"/>
      <c r="B188" s="29"/>
      <c r="C188" s="160" t="s">
        <v>262</v>
      </c>
      <c r="D188" s="160" t="s">
        <v>122</v>
      </c>
      <c r="E188" s="161" t="s">
        <v>263</v>
      </c>
      <c r="F188" s="162" t="s">
        <v>264</v>
      </c>
      <c r="G188" s="163" t="s">
        <v>125</v>
      </c>
      <c r="H188" s="164">
        <v>1</v>
      </c>
      <c r="I188" s="165">
        <v>16000</v>
      </c>
      <c r="J188" s="166"/>
      <c r="K188" s="165">
        <f>ROUND(P188*H188,2)</f>
        <v>16000</v>
      </c>
      <c r="L188" s="162" t="s">
        <v>126</v>
      </c>
      <c r="M188" s="167"/>
      <c r="N188" s="168" t="s">
        <v>1</v>
      </c>
      <c r="O188" s="169" t="s">
        <v>37</v>
      </c>
      <c r="P188" s="170">
        <f>I188+J188</f>
        <v>16000</v>
      </c>
      <c r="Q188" s="170">
        <f>ROUND(I188*H188,2)</f>
        <v>16000</v>
      </c>
      <c r="R188" s="170">
        <f>ROUND(J188*H188,2)</f>
        <v>0</v>
      </c>
      <c r="S188" s="171">
        <v>0</v>
      </c>
      <c r="T188" s="171">
        <f>S188*H188</f>
        <v>0</v>
      </c>
      <c r="U188" s="171">
        <v>0</v>
      </c>
      <c r="V188" s="171">
        <f>U188*H188</f>
        <v>0</v>
      </c>
      <c r="W188" s="171">
        <v>0</v>
      </c>
      <c r="X188" s="172">
        <f>W188*H188</f>
        <v>0</v>
      </c>
      <c r="Y188" s="28"/>
      <c r="Z188" s="28"/>
      <c r="AA188" s="28"/>
      <c r="AB188" s="28"/>
      <c r="AC188" s="28"/>
      <c r="AD188" s="28"/>
      <c r="AE188" s="28"/>
      <c r="AR188" s="173" t="s">
        <v>84</v>
      </c>
      <c r="AT188" s="173" t="s">
        <v>122</v>
      </c>
      <c r="AU188" s="173" t="s">
        <v>74</v>
      </c>
      <c r="AY188" s="14" t="s">
        <v>127</v>
      </c>
      <c r="BE188" s="174">
        <f>IF(O188="základní",K188,0)</f>
        <v>16000</v>
      </c>
      <c r="BF188" s="174">
        <f>IF(O188="snížená",K188,0)</f>
        <v>0</v>
      </c>
      <c r="BG188" s="174">
        <f>IF(O188="zákl. přenesená",K188,0)</f>
        <v>0</v>
      </c>
      <c r="BH188" s="174">
        <f>IF(O188="sníž. přenesená",K188,0)</f>
        <v>0</v>
      </c>
      <c r="BI188" s="174">
        <f>IF(O188="nulová",K188,0)</f>
        <v>0</v>
      </c>
      <c r="BJ188" s="14" t="s">
        <v>82</v>
      </c>
      <c r="BK188" s="174">
        <f>ROUND(P188*H188,2)</f>
        <v>16000</v>
      </c>
      <c r="BL188" s="14" t="s">
        <v>82</v>
      </c>
      <c r="BM188" s="173" t="s">
        <v>265</v>
      </c>
    </row>
    <row r="189" spans="1:65" s="2" customFormat="1" ht="19.5">
      <c r="A189" s="28"/>
      <c r="B189" s="29"/>
      <c r="C189" s="30"/>
      <c r="D189" s="175" t="s">
        <v>129</v>
      </c>
      <c r="E189" s="30"/>
      <c r="F189" s="176" t="s">
        <v>264</v>
      </c>
      <c r="G189" s="30"/>
      <c r="H189" s="30"/>
      <c r="I189" s="30"/>
      <c r="J189" s="30"/>
      <c r="K189" s="30"/>
      <c r="L189" s="30"/>
      <c r="M189" s="33"/>
      <c r="N189" s="177"/>
      <c r="O189" s="178"/>
      <c r="P189" s="65"/>
      <c r="Q189" s="65"/>
      <c r="R189" s="65"/>
      <c r="S189" s="65"/>
      <c r="T189" s="65"/>
      <c r="U189" s="65"/>
      <c r="V189" s="65"/>
      <c r="W189" s="65"/>
      <c r="X189" s="66"/>
      <c r="Y189" s="28"/>
      <c r="Z189" s="28"/>
      <c r="AA189" s="28"/>
      <c r="AB189" s="28"/>
      <c r="AC189" s="28"/>
      <c r="AD189" s="28"/>
      <c r="AE189" s="28"/>
      <c r="AT189" s="14" t="s">
        <v>129</v>
      </c>
      <c r="AU189" s="14" t="s">
        <v>74</v>
      </c>
    </row>
    <row r="190" spans="1:65" s="2" customFormat="1" ht="24.2" customHeight="1">
      <c r="A190" s="28"/>
      <c r="B190" s="29"/>
      <c r="C190" s="160" t="s">
        <v>266</v>
      </c>
      <c r="D190" s="160" t="s">
        <v>122</v>
      </c>
      <c r="E190" s="161" t="s">
        <v>267</v>
      </c>
      <c r="F190" s="162" t="s">
        <v>268</v>
      </c>
      <c r="G190" s="163" t="s">
        <v>125</v>
      </c>
      <c r="H190" s="164">
        <v>12</v>
      </c>
      <c r="I190" s="165">
        <v>328</v>
      </c>
      <c r="J190" s="166"/>
      <c r="K190" s="165">
        <f>ROUND(P190*H190,2)</f>
        <v>3936</v>
      </c>
      <c r="L190" s="162" t="s">
        <v>126</v>
      </c>
      <c r="M190" s="167"/>
      <c r="N190" s="168" t="s">
        <v>1</v>
      </c>
      <c r="O190" s="169" t="s">
        <v>37</v>
      </c>
      <c r="P190" s="170">
        <f>I190+J190</f>
        <v>328</v>
      </c>
      <c r="Q190" s="170">
        <f>ROUND(I190*H190,2)</f>
        <v>3936</v>
      </c>
      <c r="R190" s="170">
        <f>ROUND(J190*H190,2)</f>
        <v>0</v>
      </c>
      <c r="S190" s="171">
        <v>0</v>
      </c>
      <c r="T190" s="171">
        <f>S190*H190</f>
        <v>0</v>
      </c>
      <c r="U190" s="171">
        <v>0</v>
      </c>
      <c r="V190" s="171">
        <f>U190*H190</f>
        <v>0</v>
      </c>
      <c r="W190" s="171">
        <v>0</v>
      </c>
      <c r="X190" s="172">
        <f>W190*H190</f>
        <v>0</v>
      </c>
      <c r="Y190" s="28"/>
      <c r="Z190" s="28"/>
      <c r="AA190" s="28"/>
      <c r="AB190" s="28"/>
      <c r="AC190" s="28"/>
      <c r="AD190" s="28"/>
      <c r="AE190" s="28"/>
      <c r="AR190" s="173" t="s">
        <v>84</v>
      </c>
      <c r="AT190" s="173" t="s">
        <v>122</v>
      </c>
      <c r="AU190" s="173" t="s">
        <v>74</v>
      </c>
      <c r="AY190" s="14" t="s">
        <v>127</v>
      </c>
      <c r="BE190" s="174">
        <f>IF(O190="základní",K190,0)</f>
        <v>3936</v>
      </c>
      <c r="BF190" s="174">
        <f>IF(O190="snížená",K190,0)</f>
        <v>0</v>
      </c>
      <c r="BG190" s="174">
        <f>IF(O190="zákl. přenesená",K190,0)</f>
        <v>0</v>
      </c>
      <c r="BH190" s="174">
        <f>IF(O190="sníž. přenesená",K190,0)</f>
        <v>0</v>
      </c>
      <c r="BI190" s="174">
        <f>IF(O190="nulová",K190,0)</f>
        <v>0</v>
      </c>
      <c r="BJ190" s="14" t="s">
        <v>82</v>
      </c>
      <c r="BK190" s="174">
        <f>ROUND(P190*H190,2)</f>
        <v>3936</v>
      </c>
      <c r="BL190" s="14" t="s">
        <v>82</v>
      </c>
      <c r="BM190" s="173" t="s">
        <v>269</v>
      </c>
    </row>
    <row r="191" spans="1:65" s="2" customFormat="1" ht="11.25">
      <c r="A191" s="28"/>
      <c r="B191" s="29"/>
      <c r="C191" s="30"/>
      <c r="D191" s="175" t="s">
        <v>129</v>
      </c>
      <c r="E191" s="30"/>
      <c r="F191" s="176" t="s">
        <v>268</v>
      </c>
      <c r="G191" s="30"/>
      <c r="H191" s="30"/>
      <c r="I191" s="30"/>
      <c r="J191" s="30"/>
      <c r="K191" s="30"/>
      <c r="L191" s="30"/>
      <c r="M191" s="33"/>
      <c r="N191" s="177"/>
      <c r="O191" s="178"/>
      <c r="P191" s="65"/>
      <c r="Q191" s="65"/>
      <c r="R191" s="65"/>
      <c r="S191" s="65"/>
      <c r="T191" s="65"/>
      <c r="U191" s="65"/>
      <c r="V191" s="65"/>
      <c r="W191" s="65"/>
      <c r="X191" s="66"/>
      <c r="Y191" s="28"/>
      <c r="Z191" s="28"/>
      <c r="AA191" s="28"/>
      <c r="AB191" s="28"/>
      <c r="AC191" s="28"/>
      <c r="AD191" s="28"/>
      <c r="AE191" s="28"/>
      <c r="AT191" s="14" t="s">
        <v>129</v>
      </c>
      <c r="AU191" s="14" t="s">
        <v>74</v>
      </c>
    </row>
    <row r="192" spans="1:65" s="2" customFormat="1" ht="24.2" customHeight="1">
      <c r="A192" s="28"/>
      <c r="B192" s="29"/>
      <c r="C192" s="160" t="s">
        <v>270</v>
      </c>
      <c r="D192" s="160" t="s">
        <v>122</v>
      </c>
      <c r="E192" s="161" t="s">
        <v>271</v>
      </c>
      <c r="F192" s="162" t="s">
        <v>272</v>
      </c>
      <c r="G192" s="163" t="s">
        <v>125</v>
      </c>
      <c r="H192" s="164">
        <v>32</v>
      </c>
      <c r="I192" s="165">
        <v>4480</v>
      </c>
      <c r="J192" s="166"/>
      <c r="K192" s="165">
        <f>ROUND(P192*H192,2)</f>
        <v>143360</v>
      </c>
      <c r="L192" s="162" t="s">
        <v>126</v>
      </c>
      <c r="M192" s="167"/>
      <c r="N192" s="168" t="s">
        <v>1</v>
      </c>
      <c r="O192" s="169" t="s">
        <v>37</v>
      </c>
      <c r="P192" s="170">
        <f>I192+J192</f>
        <v>4480</v>
      </c>
      <c r="Q192" s="170">
        <f>ROUND(I192*H192,2)</f>
        <v>143360</v>
      </c>
      <c r="R192" s="170">
        <f>ROUND(J192*H192,2)</f>
        <v>0</v>
      </c>
      <c r="S192" s="171">
        <v>0</v>
      </c>
      <c r="T192" s="171">
        <f>S192*H192</f>
        <v>0</v>
      </c>
      <c r="U192" s="171">
        <v>0</v>
      </c>
      <c r="V192" s="171">
        <f>U192*H192</f>
        <v>0</v>
      </c>
      <c r="W192" s="171">
        <v>0</v>
      </c>
      <c r="X192" s="172">
        <f>W192*H192</f>
        <v>0</v>
      </c>
      <c r="Y192" s="28"/>
      <c r="Z192" s="28"/>
      <c r="AA192" s="28"/>
      <c r="AB192" s="28"/>
      <c r="AC192" s="28"/>
      <c r="AD192" s="28"/>
      <c r="AE192" s="28"/>
      <c r="AR192" s="173" t="s">
        <v>84</v>
      </c>
      <c r="AT192" s="173" t="s">
        <v>122</v>
      </c>
      <c r="AU192" s="173" t="s">
        <v>74</v>
      </c>
      <c r="AY192" s="14" t="s">
        <v>127</v>
      </c>
      <c r="BE192" s="174">
        <f>IF(O192="základní",K192,0)</f>
        <v>143360</v>
      </c>
      <c r="BF192" s="174">
        <f>IF(O192="snížená",K192,0)</f>
        <v>0</v>
      </c>
      <c r="BG192" s="174">
        <f>IF(O192="zákl. přenesená",K192,0)</f>
        <v>0</v>
      </c>
      <c r="BH192" s="174">
        <f>IF(O192="sníž. přenesená",K192,0)</f>
        <v>0</v>
      </c>
      <c r="BI192" s="174">
        <f>IF(O192="nulová",K192,0)</f>
        <v>0</v>
      </c>
      <c r="BJ192" s="14" t="s">
        <v>82</v>
      </c>
      <c r="BK192" s="174">
        <f>ROUND(P192*H192,2)</f>
        <v>143360</v>
      </c>
      <c r="BL192" s="14" t="s">
        <v>82</v>
      </c>
      <c r="BM192" s="173" t="s">
        <v>273</v>
      </c>
    </row>
    <row r="193" spans="1:65" s="2" customFormat="1" ht="11.25">
      <c r="A193" s="28"/>
      <c r="B193" s="29"/>
      <c r="C193" s="30"/>
      <c r="D193" s="175" t="s">
        <v>129</v>
      </c>
      <c r="E193" s="30"/>
      <c r="F193" s="176" t="s">
        <v>272</v>
      </c>
      <c r="G193" s="30"/>
      <c r="H193" s="30"/>
      <c r="I193" s="30"/>
      <c r="J193" s="30"/>
      <c r="K193" s="30"/>
      <c r="L193" s="30"/>
      <c r="M193" s="33"/>
      <c r="N193" s="177"/>
      <c r="O193" s="178"/>
      <c r="P193" s="65"/>
      <c r="Q193" s="65"/>
      <c r="R193" s="65"/>
      <c r="S193" s="65"/>
      <c r="T193" s="65"/>
      <c r="U193" s="65"/>
      <c r="V193" s="65"/>
      <c r="W193" s="65"/>
      <c r="X193" s="66"/>
      <c r="Y193" s="28"/>
      <c r="Z193" s="28"/>
      <c r="AA193" s="28"/>
      <c r="AB193" s="28"/>
      <c r="AC193" s="28"/>
      <c r="AD193" s="28"/>
      <c r="AE193" s="28"/>
      <c r="AT193" s="14" t="s">
        <v>129</v>
      </c>
      <c r="AU193" s="14" t="s">
        <v>74</v>
      </c>
    </row>
    <row r="194" spans="1:65" s="2" customFormat="1" ht="24.2" customHeight="1">
      <c r="A194" s="28"/>
      <c r="B194" s="29"/>
      <c r="C194" s="160" t="s">
        <v>274</v>
      </c>
      <c r="D194" s="160" t="s">
        <v>122</v>
      </c>
      <c r="E194" s="161" t="s">
        <v>275</v>
      </c>
      <c r="F194" s="162" t="s">
        <v>276</v>
      </c>
      <c r="G194" s="163" t="s">
        <v>125</v>
      </c>
      <c r="H194" s="164">
        <v>1</v>
      </c>
      <c r="I194" s="165">
        <v>6550</v>
      </c>
      <c r="J194" s="166"/>
      <c r="K194" s="165">
        <f>ROUND(P194*H194,2)</f>
        <v>6550</v>
      </c>
      <c r="L194" s="162" t="s">
        <v>126</v>
      </c>
      <c r="M194" s="167"/>
      <c r="N194" s="168" t="s">
        <v>1</v>
      </c>
      <c r="O194" s="169" t="s">
        <v>37</v>
      </c>
      <c r="P194" s="170">
        <f>I194+J194</f>
        <v>6550</v>
      </c>
      <c r="Q194" s="170">
        <f>ROUND(I194*H194,2)</f>
        <v>6550</v>
      </c>
      <c r="R194" s="170">
        <f>ROUND(J194*H194,2)</f>
        <v>0</v>
      </c>
      <c r="S194" s="171">
        <v>0</v>
      </c>
      <c r="T194" s="171">
        <f>S194*H194</f>
        <v>0</v>
      </c>
      <c r="U194" s="171">
        <v>0</v>
      </c>
      <c r="V194" s="171">
        <f>U194*H194</f>
        <v>0</v>
      </c>
      <c r="W194" s="171">
        <v>0</v>
      </c>
      <c r="X194" s="172">
        <f>W194*H194</f>
        <v>0</v>
      </c>
      <c r="Y194" s="28"/>
      <c r="Z194" s="28"/>
      <c r="AA194" s="28"/>
      <c r="AB194" s="28"/>
      <c r="AC194" s="28"/>
      <c r="AD194" s="28"/>
      <c r="AE194" s="28"/>
      <c r="AR194" s="173" t="s">
        <v>84</v>
      </c>
      <c r="AT194" s="173" t="s">
        <v>122</v>
      </c>
      <c r="AU194" s="173" t="s">
        <v>74</v>
      </c>
      <c r="AY194" s="14" t="s">
        <v>127</v>
      </c>
      <c r="BE194" s="174">
        <f>IF(O194="základní",K194,0)</f>
        <v>6550</v>
      </c>
      <c r="BF194" s="174">
        <f>IF(O194="snížená",K194,0)</f>
        <v>0</v>
      </c>
      <c r="BG194" s="174">
        <f>IF(O194="zákl. přenesená",K194,0)</f>
        <v>0</v>
      </c>
      <c r="BH194" s="174">
        <f>IF(O194="sníž. přenesená",K194,0)</f>
        <v>0</v>
      </c>
      <c r="BI194" s="174">
        <f>IF(O194="nulová",K194,0)</f>
        <v>0</v>
      </c>
      <c r="BJ194" s="14" t="s">
        <v>82</v>
      </c>
      <c r="BK194" s="174">
        <f>ROUND(P194*H194,2)</f>
        <v>6550</v>
      </c>
      <c r="BL194" s="14" t="s">
        <v>82</v>
      </c>
      <c r="BM194" s="173" t="s">
        <v>277</v>
      </c>
    </row>
    <row r="195" spans="1:65" s="2" customFormat="1" ht="19.5">
      <c r="A195" s="28"/>
      <c r="B195" s="29"/>
      <c r="C195" s="30"/>
      <c r="D195" s="175" t="s">
        <v>129</v>
      </c>
      <c r="E195" s="30"/>
      <c r="F195" s="176" t="s">
        <v>276</v>
      </c>
      <c r="G195" s="30"/>
      <c r="H195" s="30"/>
      <c r="I195" s="30"/>
      <c r="J195" s="30"/>
      <c r="K195" s="30"/>
      <c r="L195" s="30"/>
      <c r="M195" s="33"/>
      <c r="N195" s="177"/>
      <c r="O195" s="178"/>
      <c r="P195" s="65"/>
      <c r="Q195" s="65"/>
      <c r="R195" s="65"/>
      <c r="S195" s="65"/>
      <c r="T195" s="65"/>
      <c r="U195" s="65"/>
      <c r="V195" s="65"/>
      <c r="W195" s="65"/>
      <c r="X195" s="66"/>
      <c r="Y195" s="28"/>
      <c r="Z195" s="28"/>
      <c r="AA195" s="28"/>
      <c r="AB195" s="28"/>
      <c r="AC195" s="28"/>
      <c r="AD195" s="28"/>
      <c r="AE195" s="28"/>
      <c r="AT195" s="14" t="s">
        <v>129</v>
      </c>
      <c r="AU195" s="14" t="s">
        <v>74</v>
      </c>
    </row>
    <row r="196" spans="1:65" s="2" customFormat="1" ht="24.2" customHeight="1">
      <c r="A196" s="28"/>
      <c r="B196" s="29"/>
      <c r="C196" s="160" t="s">
        <v>278</v>
      </c>
      <c r="D196" s="160" t="s">
        <v>122</v>
      </c>
      <c r="E196" s="161" t="s">
        <v>279</v>
      </c>
      <c r="F196" s="162" t="s">
        <v>280</v>
      </c>
      <c r="G196" s="163" t="s">
        <v>125</v>
      </c>
      <c r="H196" s="164">
        <v>12</v>
      </c>
      <c r="I196" s="165">
        <v>1570</v>
      </c>
      <c r="J196" s="166"/>
      <c r="K196" s="165">
        <f>ROUND(P196*H196,2)</f>
        <v>18840</v>
      </c>
      <c r="L196" s="162" t="s">
        <v>126</v>
      </c>
      <c r="M196" s="167"/>
      <c r="N196" s="168" t="s">
        <v>1</v>
      </c>
      <c r="O196" s="169" t="s">
        <v>37</v>
      </c>
      <c r="P196" s="170">
        <f>I196+J196</f>
        <v>1570</v>
      </c>
      <c r="Q196" s="170">
        <f>ROUND(I196*H196,2)</f>
        <v>18840</v>
      </c>
      <c r="R196" s="170">
        <f>ROUND(J196*H196,2)</f>
        <v>0</v>
      </c>
      <c r="S196" s="171">
        <v>0</v>
      </c>
      <c r="T196" s="171">
        <f>S196*H196</f>
        <v>0</v>
      </c>
      <c r="U196" s="171">
        <v>0</v>
      </c>
      <c r="V196" s="171">
        <f>U196*H196</f>
        <v>0</v>
      </c>
      <c r="W196" s="171">
        <v>0</v>
      </c>
      <c r="X196" s="172">
        <f>W196*H196</f>
        <v>0</v>
      </c>
      <c r="Y196" s="28"/>
      <c r="Z196" s="28"/>
      <c r="AA196" s="28"/>
      <c r="AB196" s="28"/>
      <c r="AC196" s="28"/>
      <c r="AD196" s="28"/>
      <c r="AE196" s="28"/>
      <c r="AR196" s="173" t="s">
        <v>84</v>
      </c>
      <c r="AT196" s="173" t="s">
        <v>122</v>
      </c>
      <c r="AU196" s="173" t="s">
        <v>74</v>
      </c>
      <c r="AY196" s="14" t="s">
        <v>127</v>
      </c>
      <c r="BE196" s="174">
        <f>IF(O196="základní",K196,0)</f>
        <v>18840</v>
      </c>
      <c r="BF196" s="174">
        <f>IF(O196="snížená",K196,0)</f>
        <v>0</v>
      </c>
      <c r="BG196" s="174">
        <f>IF(O196="zákl. přenesená",K196,0)</f>
        <v>0</v>
      </c>
      <c r="BH196" s="174">
        <f>IF(O196="sníž. přenesená",K196,0)</f>
        <v>0</v>
      </c>
      <c r="BI196" s="174">
        <f>IF(O196="nulová",K196,0)</f>
        <v>0</v>
      </c>
      <c r="BJ196" s="14" t="s">
        <v>82</v>
      </c>
      <c r="BK196" s="174">
        <f>ROUND(P196*H196,2)</f>
        <v>18840</v>
      </c>
      <c r="BL196" s="14" t="s">
        <v>82</v>
      </c>
      <c r="BM196" s="173" t="s">
        <v>281</v>
      </c>
    </row>
    <row r="197" spans="1:65" s="2" customFormat="1" ht="19.5">
      <c r="A197" s="28"/>
      <c r="B197" s="29"/>
      <c r="C197" s="30"/>
      <c r="D197" s="175" t="s">
        <v>129</v>
      </c>
      <c r="E197" s="30"/>
      <c r="F197" s="176" t="s">
        <v>280</v>
      </c>
      <c r="G197" s="30"/>
      <c r="H197" s="30"/>
      <c r="I197" s="30"/>
      <c r="J197" s="30"/>
      <c r="K197" s="30"/>
      <c r="L197" s="30"/>
      <c r="M197" s="33"/>
      <c r="N197" s="177"/>
      <c r="O197" s="178"/>
      <c r="P197" s="65"/>
      <c r="Q197" s="65"/>
      <c r="R197" s="65"/>
      <c r="S197" s="65"/>
      <c r="T197" s="65"/>
      <c r="U197" s="65"/>
      <c r="V197" s="65"/>
      <c r="W197" s="65"/>
      <c r="X197" s="66"/>
      <c r="Y197" s="28"/>
      <c r="Z197" s="28"/>
      <c r="AA197" s="28"/>
      <c r="AB197" s="28"/>
      <c r="AC197" s="28"/>
      <c r="AD197" s="28"/>
      <c r="AE197" s="28"/>
      <c r="AT197" s="14" t="s">
        <v>129</v>
      </c>
      <c r="AU197" s="14" t="s">
        <v>74</v>
      </c>
    </row>
    <row r="198" spans="1:65" s="2" customFormat="1" ht="24.2" customHeight="1">
      <c r="A198" s="28"/>
      <c r="B198" s="29"/>
      <c r="C198" s="160" t="s">
        <v>282</v>
      </c>
      <c r="D198" s="160" t="s">
        <v>122</v>
      </c>
      <c r="E198" s="161" t="s">
        <v>283</v>
      </c>
      <c r="F198" s="162" t="s">
        <v>284</v>
      </c>
      <c r="G198" s="163" t="s">
        <v>125</v>
      </c>
      <c r="H198" s="164">
        <v>1</v>
      </c>
      <c r="I198" s="165">
        <v>821</v>
      </c>
      <c r="J198" s="166"/>
      <c r="K198" s="165">
        <f>ROUND(P198*H198,2)</f>
        <v>821</v>
      </c>
      <c r="L198" s="162" t="s">
        <v>126</v>
      </c>
      <c r="M198" s="167"/>
      <c r="N198" s="168" t="s">
        <v>1</v>
      </c>
      <c r="O198" s="169" t="s">
        <v>37</v>
      </c>
      <c r="P198" s="170">
        <f>I198+J198</f>
        <v>821</v>
      </c>
      <c r="Q198" s="170">
        <f>ROUND(I198*H198,2)</f>
        <v>821</v>
      </c>
      <c r="R198" s="170">
        <f>ROUND(J198*H198,2)</f>
        <v>0</v>
      </c>
      <c r="S198" s="171">
        <v>0</v>
      </c>
      <c r="T198" s="171">
        <f>S198*H198</f>
        <v>0</v>
      </c>
      <c r="U198" s="171">
        <v>0</v>
      </c>
      <c r="V198" s="171">
        <f>U198*H198</f>
        <v>0</v>
      </c>
      <c r="W198" s="171">
        <v>0</v>
      </c>
      <c r="X198" s="172">
        <f>W198*H198</f>
        <v>0</v>
      </c>
      <c r="Y198" s="28"/>
      <c r="Z198" s="28"/>
      <c r="AA198" s="28"/>
      <c r="AB198" s="28"/>
      <c r="AC198" s="28"/>
      <c r="AD198" s="28"/>
      <c r="AE198" s="28"/>
      <c r="AR198" s="173" t="s">
        <v>84</v>
      </c>
      <c r="AT198" s="173" t="s">
        <v>122</v>
      </c>
      <c r="AU198" s="173" t="s">
        <v>74</v>
      </c>
      <c r="AY198" s="14" t="s">
        <v>127</v>
      </c>
      <c r="BE198" s="174">
        <f>IF(O198="základní",K198,0)</f>
        <v>821</v>
      </c>
      <c r="BF198" s="174">
        <f>IF(O198="snížená",K198,0)</f>
        <v>0</v>
      </c>
      <c r="BG198" s="174">
        <f>IF(O198="zákl. přenesená",K198,0)</f>
        <v>0</v>
      </c>
      <c r="BH198" s="174">
        <f>IF(O198="sníž. přenesená",K198,0)</f>
        <v>0</v>
      </c>
      <c r="BI198" s="174">
        <f>IF(O198="nulová",K198,0)</f>
        <v>0</v>
      </c>
      <c r="BJ198" s="14" t="s">
        <v>82</v>
      </c>
      <c r="BK198" s="174">
        <f>ROUND(P198*H198,2)</f>
        <v>821</v>
      </c>
      <c r="BL198" s="14" t="s">
        <v>82</v>
      </c>
      <c r="BM198" s="173" t="s">
        <v>285</v>
      </c>
    </row>
    <row r="199" spans="1:65" s="2" customFormat="1" ht="19.5">
      <c r="A199" s="28"/>
      <c r="B199" s="29"/>
      <c r="C199" s="30"/>
      <c r="D199" s="175" t="s">
        <v>129</v>
      </c>
      <c r="E199" s="30"/>
      <c r="F199" s="176" t="s">
        <v>284</v>
      </c>
      <c r="G199" s="30"/>
      <c r="H199" s="30"/>
      <c r="I199" s="30"/>
      <c r="J199" s="30"/>
      <c r="K199" s="30"/>
      <c r="L199" s="30"/>
      <c r="M199" s="33"/>
      <c r="N199" s="177"/>
      <c r="O199" s="178"/>
      <c r="P199" s="65"/>
      <c r="Q199" s="65"/>
      <c r="R199" s="65"/>
      <c r="S199" s="65"/>
      <c r="T199" s="65"/>
      <c r="U199" s="65"/>
      <c r="V199" s="65"/>
      <c r="W199" s="65"/>
      <c r="X199" s="66"/>
      <c r="Y199" s="28"/>
      <c r="Z199" s="28"/>
      <c r="AA199" s="28"/>
      <c r="AB199" s="28"/>
      <c r="AC199" s="28"/>
      <c r="AD199" s="28"/>
      <c r="AE199" s="28"/>
      <c r="AT199" s="14" t="s">
        <v>129</v>
      </c>
      <c r="AU199" s="14" t="s">
        <v>74</v>
      </c>
    </row>
    <row r="200" spans="1:65" s="2" customFormat="1" ht="24.2" customHeight="1">
      <c r="A200" s="28"/>
      <c r="B200" s="29"/>
      <c r="C200" s="160" t="s">
        <v>286</v>
      </c>
      <c r="D200" s="160" t="s">
        <v>122</v>
      </c>
      <c r="E200" s="161" t="s">
        <v>287</v>
      </c>
      <c r="F200" s="162" t="s">
        <v>288</v>
      </c>
      <c r="G200" s="163" t="s">
        <v>125</v>
      </c>
      <c r="H200" s="164">
        <v>1</v>
      </c>
      <c r="I200" s="165">
        <v>4360</v>
      </c>
      <c r="J200" s="166"/>
      <c r="K200" s="165">
        <f>ROUND(P200*H200,2)</f>
        <v>4360</v>
      </c>
      <c r="L200" s="162" t="s">
        <v>126</v>
      </c>
      <c r="M200" s="167"/>
      <c r="N200" s="168" t="s">
        <v>1</v>
      </c>
      <c r="O200" s="169" t="s">
        <v>37</v>
      </c>
      <c r="P200" s="170">
        <f>I200+J200</f>
        <v>4360</v>
      </c>
      <c r="Q200" s="170">
        <f>ROUND(I200*H200,2)</f>
        <v>4360</v>
      </c>
      <c r="R200" s="170">
        <f>ROUND(J200*H200,2)</f>
        <v>0</v>
      </c>
      <c r="S200" s="171">
        <v>0</v>
      </c>
      <c r="T200" s="171">
        <f>S200*H200</f>
        <v>0</v>
      </c>
      <c r="U200" s="171">
        <v>0</v>
      </c>
      <c r="V200" s="171">
        <f>U200*H200</f>
        <v>0</v>
      </c>
      <c r="W200" s="171">
        <v>0</v>
      </c>
      <c r="X200" s="172">
        <f>W200*H200</f>
        <v>0</v>
      </c>
      <c r="Y200" s="28"/>
      <c r="Z200" s="28"/>
      <c r="AA200" s="28"/>
      <c r="AB200" s="28"/>
      <c r="AC200" s="28"/>
      <c r="AD200" s="28"/>
      <c r="AE200" s="28"/>
      <c r="AR200" s="173" t="s">
        <v>84</v>
      </c>
      <c r="AT200" s="173" t="s">
        <v>122</v>
      </c>
      <c r="AU200" s="173" t="s">
        <v>74</v>
      </c>
      <c r="AY200" s="14" t="s">
        <v>127</v>
      </c>
      <c r="BE200" s="174">
        <f>IF(O200="základní",K200,0)</f>
        <v>4360</v>
      </c>
      <c r="BF200" s="174">
        <f>IF(O200="snížená",K200,0)</f>
        <v>0</v>
      </c>
      <c r="BG200" s="174">
        <f>IF(O200="zákl. přenesená",K200,0)</f>
        <v>0</v>
      </c>
      <c r="BH200" s="174">
        <f>IF(O200="sníž. přenesená",K200,0)</f>
        <v>0</v>
      </c>
      <c r="BI200" s="174">
        <f>IF(O200="nulová",K200,0)</f>
        <v>0</v>
      </c>
      <c r="BJ200" s="14" t="s">
        <v>82</v>
      </c>
      <c r="BK200" s="174">
        <f>ROUND(P200*H200,2)</f>
        <v>4360</v>
      </c>
      <c r="BL200" s="14" t="s">
        <v>82</v>
      </c>
      <c r="BM200" s="173" t="s">
        <v>289</v>
      </c>
    </row>
    <row r="201" spans="1:65" s="2" customFormat="1" ht="19.5">
      <c r="A201" s="28"/>
      <c r="B201" s="29"/>
      <c r="C201" s="30"/>
      <c r="D201" s="175" t="s">
        <v>129</v>
      </c>
      <c r="E201" s="30"/>
      <c r="F201" s="176" t="s">
        <v>288</v>
      </c>
      <c r="G201" s="30"/>
      <c r="H201" s="30"/>
      <c r="I201" s="30"/>
      <c r="J201" s="30"/>
      <c r="K201" s="30"/>
      <c r="L201" s="30"/>
      <c r="M201" s="33"/>
      <c r="N201" s="177"/>
      <c r="O201" s="178"/>
      <c r="P201" s="65"/>
      <c r="Q201" s="65"/>
      <c r="R201" s="65"/>
      <c r="S201" s="65"/>
      <c r="T201" s="65"/>
      <c r="U201" s="65"/>
      <c r="V201" s="65"/>
      <c r="W201" s="65"/>
      <c r="X201" s="66"/>
      <c r="Y201" s="28"/>
      <c r="Z201" s="28"/>
      <c r="AA201" s="28"/>
      <c r="AB201" s="28"/>
      <c r="AC201" s="28"/>
      <c r="AD201" s="28"/>
      <c r="AE201" s="28"/>
      <c r="AT201" s="14" t="s">
        <v>129</v>
      </c>
      <c r="AU201" s="14" t="s">
        <v>74</v>
      </c>
    </row>
    <row r="202" spans="1:65" s="2" customFormat="1" ht="24.2" customHeight="1">
      <c r="A202" s="28"/>
      <c r="B202" s="29"/>
      <c r="C202" s="160" t="s">
        <v>290</v>
      </c>
      <c r="D202" s="160" t="s">
        <v>122</v>
      </c>
      <c r="E202" s="161" t="s">
        <v>291</v>
      </c>
      <c r="F202" s="162" t="s">
        <v>292</v>
      </c>
      <c r="G202" s="163" t="s">
        <v>125</v>
      </c>
      <c r="H202" s="164">
        <v>12</v>
      </c>
      <c r="I202" s="165">
        <v>11100</v>
      </c>
      <c r="J202" s="166"/>
      <c r="K202" s="165">
        <f>ROUND(P202*H202,2)</f>
        <v>133200</v>
      </c>
      <c r="L202" s="162" t="s">
        <v>126</v>
      </c>
      <c r="M202" s="167"/>
      <c r="N202" s="168" t="s">
        <v>1</v>
      </c>
      <c r="O202" s="169" t="s">
        <v>37</v>
      </c>
      <c r="P202" s="170">
        <f>I202+J202</f>
        <v>11100</v>
      </c>
      <c r="Q202" s="170">
        <f>ROUND(I202*H202,2)</f>
        <v>133200</v>
      </c>
      <c r="R202" s="170">
        <f>ROUND(J202*H202,2)</f>
        <v>0</v>
      </c>
      <c r="S202" s="171">
        <v>0</v>
      </c>
      <c r="T202" s="171">
        <f>S202*H202</f>
        <v>0</v>
      </c>
      <c r="U202" s="171">
        <v>0</v>
      </c>
      <c r="V202" s="171">
        <f>U202*H202</f>
        <v>0</v>
      </c>
      <c r="W202" s="171">
        <v>0</v>
      </c>
      <c r="X202" s="172">
        <f>W202*H202</f>
        <v>0</v>
      </c>
      <c r="Y202" s="28"/>
      <c r="Z202" s="28"/>
      <c r="AA202" s="28"/>
      <c r="AB202" s="28"/>
      <c r="AC202" s="28"/>
      <c r="AD202" s="28"/>
      <c r="AE202" s="28"/>
      <c r="AR202" s="173" t="s">
        <v>84</v>
      </c>
      <c r="AT202" s="173" t="s">
        <v>122</v>
      </c>
      <c r="AU202" s="173" t="s">
        <v>74</v>
      </c>
      <c r="AY202" s="14" t="s">
        <v>127</v>
      </c>
      <c r="BE202" s="174">
        <f>IF(O202="základní",K202,0)</f>
        <v>133200</v>
      </c>
      <c r="BF202" s="174">
        <f>IF(O202="snížená",K202,0)</f>
        <v>0</v>
      </c>
      <c r="BG202" s="174">
        <f>IF(O202="zákl. přenesená",K202,0)</f>
        <v>0</v>
      </c>
      <c r="BH202" s="174">
        <f>IF(O202="sníž. přenesená",K202,0)</f>
        <v>0</v>
      </c>
      <c r="BI202" s="174">
        <f>IF(O202="nulová",K202,0)</f>
        <v>0</v>
      </c>
      <c r="BJ202" s="14" t="s">
        <v>82</v>
      </c>
      <c r="BK202" s="174">
        <f>ROUND(P202*H202,2)</f>
        <v>133200</v>
      </c>
      <c r="BL202" s="14" t="s">
        <v>82</v>
      </c>
      <c r="BM202" s="173" t="s">
        <v>293</v>
      </c>
    </row>
    <row r="203" spans="1:65" s="2" customFormat="1" ht="19.5">
      <c r="A203" s="28"/>
      <c r="B203" s="29"/>
      <c r="C203" s="30"/>
      <c r="D203" s="175" t="s">
        <v>129</v>
      </c>
      <c r="E203" s="30"/>
      <c r="F203" s="176" t="s">
        <v>292</v>
      </c>
      <c r="G203" s="30"/>
      <c r="H203" s="30"/>
      <c r="I203" s="30"/>
      <c r="J203" s="30"/>
      <c r="K203" s="30"/>
      <c r="L203" s="30"/>
      <c r="M203" s="33"/>
      <c r="N203" s="177"/>
      <c r="O203" s="178"/>
      <c r="P203" s="65"/>
      <c r="Q203" s="65"/>
      <c r="R203" s="65"/>
      <c r="S203" s="65"/>
      <c r="T203" s="65"/>
      <c r="U203" s="65"/>
      <c r="V203" s="65"/>
      <c r="W203" s="65"/>
      <c r="X203" s="66"/>
      <c r="Y203" s="28"/>
      <c r="Z203" s="28"/>
      <c r="AA203" s="28"/>
      <c r="AB203" s="28"/>
      <c r="AC203" s="28"/>
      <c r="AD203" s="28"/>
      <c r="AE203" s="28"/>
      <c r="AT203" s="14" t="s">
        <v>129</v>
      </c>
      <c r="AU203" s="14" t="s">
        <v>74</v>
      </c>
    </row>
    <row r="204" spans="1:65" s="2" customFormat="1" ht="33" customHeight="1">
      <c r="A204" s="28"/>
      <c r="B204" s="29"/>
      <c r="C204" s="160" t="s">
        <v>294</v>
      </c>
      <c r="D204" s="160" t="s">
        <v>122</v>
      </c>
      <c r="E204" s="161" t="s">
        <v>295</v>
      </c>
      <c r="F204" s="162" t="s">
        <v>296</v>
      </c>
      <c r="G204" s="163" t="s">
        <v>125</v>
      </c>
      <c r="H204" s="164">
        <v>1</v>
      </c>
      <c r="I204" s="165">
        <v>9310</v>
      </c>
      <c r="J204" s="166"/>
      <c r="K204" s="165">
        <f>ROUND(P204*H204,2)</f>
        <v>9310</v>
      </c>
      <c r="L204" s="162" t="s">
        <v>126</v>
      </c>
      <c r="M204" s="167"/>
      <c r="N204" s="168" t="s">
        <v>1</v>
      </c>
      <c r="O204" s="169" t="s">
        <v>37</v>
      </c>
      <c r="P204" s="170">
        <f>I204+J204</f>
        <v>9310</v>
      </c>
      <c r="Q204" s="170">
        <f>ROUND(I204*H204,2)</f>
        <v>9310</v>
      </c>
      <c r="R204" s="170">
        <f>ROUND(J204*H204,2)</f>
        <v>0</v>
      </c>
      <c r="S204" s="171">
        <v>0</v>
      </c>
      <c r="T204" s="171">
        <f>S204*H204</f>
        <v>0</v>
      </c>
      <c r="U204" s="171">
        <v>0</v>
      </c>
      <c r="V204" s="171">
        <f>U204*H204</f>
        <v>0</v>
      </c>
      <c r="W204" s="171">
        <v>0</v>
      </c>
      <c r="X204" s="172">
        <f>W204*H204</f>
        <v>0</v>
      </c>
      <c r="Y204" s="28"/>
      <c r="Z204" s="28"/>
      <c r="AA204" s="28"/>
      <c r="AB204" s="28"/>
      <c r="AC204" s="28"/>
      <c r="AD204" s="28"/>
      <c r="AE204" s="28"/>
      <c r="AR204" s="173" t="s">
        <v>84</v>
      </c>
      <c r="AT204" s="173" t="s">
        <v>122</v>
      </c>
      <c r="AU204" s="173" t="s">
        <v>74</v>
      </c>
      <c r="AY204" s="14" t="s">
        <v>127</v>
      </c>
      <c r="BE204" s="174">
        <f>IF(O204="základní",K204,0)</f>
        <v>9310</v>
      </c>
      <c r="BF204" s="174">
        <f>IF(O204="snížená",K204,0)</f>
        <v>0</v>
      </c>
      <c r="BG204" s="174">
        <f>IF(O204="zákl. přenesená",K204,0)</f>
        <v>0</v>
      </c>
      <c r="BH204" s="174">
        <f>IF(O204="sníž. přenesená",K204,0)</f>
        <v>0</v>
      </c>
      <c r="BI204" s="174">
        <f>IF(O204="nulová",K204,0)</f>
        <v>0</v>
      </c>
      <c r="BJ204" s="14" t="s">
        <v>82</v>
      </c>
      <c r="BK204" s="174">
        <f>ROUND(P204*H204,2)</f>
        <v>9310</v>
      </c>
      <c r="BL204" s="14" t="s">
        <v>82</v>
      </c>
      <c r="BM204" s="173" t="s">
        <v>297</v>
      </c>
    </row>
    <row r="205" spans="1:65" s="2" customFormat="1" ht="19.5">
      <c r="A205" s="28"/>
      <c r="B205" s="29"/>
      <c r="C205" s="30"/>
      <c r="D205" s="175" t="s">
        <v>129</v>
      </c>
      <c r="E205" s="30"/>
      <c r="F205" s="176" t="s">
        <v>296</v>
      </c>
      <c r="G205" s="30"/>
      <c r="H205" s="30"/>
      <c r="I205" s="30"/>
      <c r="J205" s="30"/>
      <c r="K205" s="30"/>
      <c r="L205" s="30"/>
      <c r="M205" s="33"/>
      <c r="N205" s="177"/>
      <c r="O205" s="178"/>
      <c r="P205" s="65"/>
      <c r="Q205" s="65"/>
      <c r="R205" s="65"/>
      <c r="S205" s="65"/>
      <c r="T205" s="65"/>
      <c r="U205" s="65"/>
      <c r="V205" s="65"/>
      <c r="W205" s="65"/>
      <c r="X205" s="66"/>
      <c r="Y205" s="28"/>
      <c r="Z205" s="28"/>
      <c r="AA205" s="28"/>
      <c r="AB205" s="28"/>
      <c r="AC205" s="28"/>
      <c r="AD205" s="28"/>
      <c r="AE205" s="28"/>
      <c r="AT205" s="14" t="s">
        <v>129</v>
      </c>
      <c r="AU205" s="14" t="s">
        <v>74</v>
      </c>
    </row>
    <row r="206" spans="1:65" s="2" customFormat="1" ht="24.2" customHeight="1">
      <c r="A206" s="28"/>
      <c r="B206" s="29"/>
      <c r="C206" s="160" t="s">
        <v>298</v>
      </c>
      <c r="D206" s="160" t="s">
        <v>122</v>
      </c>
      <c r="E206" s="161" t="s">
        <v>299</v>
      </c>
      <c r="F206" s="162" t="s">
        <v>300</v>
      </c>
      <c r="G206" s="163" t="s">
        <v>125</v>
      </c>
      <c r="H206" s="164">
        <v>8</v>
      </c>
      <c r="I206" s="165">
        <v>7980</v>
      </c>
      <c r="J206" s="166"/>
      <c r="K206" s="165">
        <f>ROUND(P206*H206,2)</f>
        <v>63840</v>
      </c>
      <c r="L206" s="162" t="s">
        <v>126</v>
      </c>
      <c r="M206" s="167"/>
      <c r="N206" s="168" t="s">
        <v>1</v>
      </c>
      <c r="O206" s="169" t="s">
        <v>37</v>
      </c>
      <c r="P206" s="170">
        <f>I206+J206</f>
        <v>7980</v>
      </c>
      <c r="Q206" s="170">
        <f>ROUND(I206*H206,2)</f>
        <v>63840</v>
      </c>
      <c r="R206" s="170">
        <f>ROUND(J206*H206,2)</f>
        <v>0</v>
      </c>
      <c r="S206" s="171">
        <v>0</v>
      </c>
      <c r="T206" s="171">
        <f>S206*H206</f>
        <v>0</v>
      </c>
      <c r="U206" s="171">
        <v>0</v>
      </c>
      <c r="V206" s="171">
        <f>U206*H206</f>
        <v>0</v>
      </c>
      <c r="W206" s="171">
        <v>0</v>
      </c>
      <c r="X206" s="172">
        <f>W206*H206</f>
        <v>0</v>
      </c>
      <c r="Y206" s="28"/>
      <c r="Z206" s="28"/>
      <c r="AA206" s="28"/>
      <c r="AB206" s="28"/>
      <c r="AC206" s="28"/>
      <c r="AD206" s="28"/>
      <c r="AE206" s="28"/>
      <c r="AR206" s="173" t="s">
        <v>301</v>
      </c>
      <c r="AT206" s="173" t="s">
        <v>122</v>
      </c>
      <c r="AU206" s="173" t="s">
        <v>74</v>
      </c>
      <c r="AY206" s="14" t="s">
        <v>127</v>
      </c>
      <c r="BE206" s="174">
        <f>IF(O206="základní",K206,0)</f>
        <v>63840</v>
      </c>
      <c r="BF206" s="174">
        <f>IF(O206="snížená",K206,0)</f>
        <v>0</v>
      </c>
      <c r="BG206" s="174">
        <f>IF(O206="zákl. přenesená",K206,0)</f>
        <v>0</v>
      </c>
      <c r="BH206" s="174">
        <f>IF(O206="sníž. přenesená",K206,0)</f>
        <v>0</v>
      </c>
      <c r="BI206" s="174">
        <f>IF(O206="nulová",K206,0)</f>
        <v>0</v>
      </c>
      <c r="BJ206" s="14" t="s">
        <v>82</v>
      </c>
      <c r="BK206" s="174">
        <f>ROUND(P206*H206,2)</f>
        <v>63840</v>
      </c>
      <c r="BL206" s="14" t="s">
        <v>301</v>
      </c>
      <c r="BM206" s="173" t="s">
        <v>302</v>
      </c>
    </row>
    <row r="207" spans="1:65" s="2" customFormat="1" ht="19.5">
      <c r="A207" s="28"/>
      <c r="B207" s="29"/>
      <c r="C207" s="30"/>
      <c r="D207" s="175" t="s">
        <v>129</v>
      </c>
      <c r="E207" s="30"/>
      <c r="F207" s="176" t="s">
        <v>300</v>
      </c>
      <c r="G207" s="30"/>
      <c r="H207" s="30"/>
      <c r="I207" s="30"/>
      <c r="J207" s="30"/>
      <c r="K207" s="30"/>
      <c r="L207" s="30"/>
      <c r="M207" s="33"/>
      <c r="N207" s="177"/>
      <c r="O207" s="178"/>
      <c r="P207" s="65"/>
      <c r="Q207" s="65"/>
      <c r="R207" s="65"/>
      <c r="S207" s="65"/>
      <c r="T207" s="65"/>
      <c r="U207" s="65"/>
      <c r="V207" s="65"/>
      <c r="W207" s="65"/>
      <c r="X207" s="66"/>
      <c r="Y207" s="28"/>
      <c r="Z207" s="28"/>
      <c r="AA207" s="28"/>
      <c r="AB207" s="28"/>
      <c r="AC207" s="28"/>
      <c r="AD207" s="28"/>
      <c r="AE207" s="28"/>
      <c r="AT207" s="14" t="s">
        <v>129</v>
      </c>
      <c r="AU207" s="14" t="s">
        <v>74</v>
      </c>
    </row>
    <row r="208" spans="1:65" s="2" customFormat="1" ht="24.2" customHeight="1">
      <c r="A208" s="28"/>
      <c r="B208" s="29"/>
      <c r="C208" s="160" t="s">
        <v>303</v>
      </c>
      <c r="D208" s="160" t="s">
        <v>122</v>
      </c>
      <c r="E208" s="161" t="s">
        <v>304</v>
      </c>
      <c r="F208" s="162" t="s">
        <v>305</v>
      </c>
      <c r="G208" s="163" t="s">
        <v>125</v>
      </c>
      <c r="H208" s="164">
        <v>1</v>
      </c>
      <c r="I208" s="165">
        <v>821</v>
      </c>
      <c r="J208" s="166"/>
      <c r="K208" s="165">
        <f>ROUND(P208*H208,2)</f>
        <v>821</v>
      </c>
      <c r="L208" s="162" t="s">
        <v>126</v>
      </c>
      <c r="M208" s="167"/>
      <c r="N208" s="168" t="s">
        <v>1</v>
      </c>
      <c r="O208" s="169" t="s">
        <v>37</v>
      </c>
      <c r="P208" s="170">
        <f>I208+J208</f>
        <v>821</v>
      </c>
      <c r="Q208" s="170">
        <f>ROUND(I208*H208,2)</f>
        <v>821</v>
      </c>
      <c r="R208" s="170">
        <f>ROUND(J208*H208,2)</f>
        <v>0</v>
      </c>
      <c r="S208" s="171">
        <v>0</v>
      </c>
      <c r="T208" s="171">
        <f>S208*H208</f>
        <v>0</v>
      </c>
      <c r="U208" s="171">
        <v>0</v>
      </c>
      <c r="V208" s="171">
        <f>U208*H208</f>
        <v>0</v>
      </c>
      <c r="W208" s="171">
        <v>0</v>
      </c>
      <c r="X208" s="172">
        <f>W208*H208</f>
        <v>0</v>
      </c>
      <c r="Y208" s="28"/>
      <c r="Z208" s="28"/>
      <c r="AA208" s="28"/>
      <c r="AB208" s="28"/>
      <c r="AC208" s="28"/>
      <c r="AD208" s="28"/>
      <c r="AE208" s="28"/>
      <c r="AR208" s="173" t="s">
        <v>84</v>
      </c>
      <c r="AT208" s="173" t="s">
        <v>122</v>
      </c>
      <c r="AU208" s="173" t="s">
        <v>74</v>
      </c>
      <c r="AY208" s="14" t="s">
        <v>127</v>
      </c>
      <c r="BE208" s="174">
        <f>IF(O208="základní",K208,0)</f>
        <v>821</v>
      </c>
      <c r="BF208" s="174">
        <f>IF(O208="snížená",K208,0)</f>
        <v>0</v>
      </c>
      <c r="BG208" s="174">
        <f>IF(O208="zákl. přenesená",K208,0)</f>
        <v>0</v>
      </c>
      <c r="BH208" s="174">
        <f>IF(O208="sníž. přenesená",K208,0)</f>
        <v>0</v>
      </c>
      <c r="BI208" s="174">
        <f>IF(O208="nulová",K208,0)</f>
        <v>0</v>
      </c>
      <c r="BJ208" s="14" t="s">
        <v>82</v>
      </c>
      <c r="BK208" s="174">
        <f>ROUND(P208*H208,2)</f>
        <v>821</v>
      </c>
      <c r="BL208" s="14" t="s">
        <v>82</v>
      </c>
      <c r="BM208" s="173" t="s">
        <v>306</v>
      </c>
    </row>
    <row r="209" spans="1:65" s="2" customFormat="1" ht="19.5">
      <c r="A209" s="28"/>
      <c r="B209" s="29"/>
      <c r="C209" s="30"/>
      <c r="D209" s="175" t="s">
        <v>129</v>
      </c>
      <c r="E209" s="30"/>
      <c r="F209" s="176" t="s">
        <v>305</v>
      </c>
      <c r="G209" s="30"/>
      <c r="H209" s="30"/>
      <c r="I209" s="30"/>
      <c r="J209" s="30"/>
      <c r="K209" s="30"/>
      <c r="L209" s="30"/>
      <c r="M209" s="33"/>
      <c r="N209" s="177"/>
      <c r="O209" s="178"/>
      <c r="P209" s="65"/>
      <c r="Q209" s="65"/>
      <c r="R209" s="65"/>
      <c r="S209" s="65"/>
      <c r="T209" s="65"/>
      <c r="U209" s="65"/>
      <c r="V209" s="65"/>
      <c r="W209" s="65"/>
      <c r="X209" s="66"/>
      <c r="Y209" s="28"/>
      <c r="Z209" s="28"/>
      <c r="AA209" s="28"/>
      <c r="AB209" s="28"/>
      <c r="AC209" s="28"/>
      <c r="AD209" s="28"/>
      <c r="AE209" s="28"/>
      <c r="AT209" s="14" t="s">
        <v>129</v>
      </c>
      <c r="AU209" s="14" t="s">
        <v>74</v>
      </c>
    </row>
    <row r="210" spans="1:65" s="2" customFormat="1" ht="24.2" customHeight="1">
      <c r="A210" s="28"/>
      <c r="B210" s="29"/>
      <c r="C210" s="160" t="s">
        <v>307</v>
      </c>
      <c r="D210" s="160" t="s">
        <v>122</v>
      </c>
      <c r="E210" s="161" t="s">
        <v>308</v>
      </c>
      <c r="F210" s="162" t="s">
        <v>309</v>
      </c>
      <c r="G210" s="163" t="s">
        <v>125</v>
      </c>
      <c r="H210" s="164">
        <v>1</v>
      </c>
      <c r="I210" s="165">
        <v>184</v>
      </c>
      <c r="J210" s="166"/>
      <c r="K210" s="165">
        <f>ROUND(P210*H210,2)</f>
        <v>184</v>
      </c>
      <c r="L210" s="162" t="s">
        <v>126</v>
      </c>
      <c r="M210" s="167"/>
      <c r="N210" s="168" t="s">
        <v>1</v>
      </c>
      <c r="O210" s="169" t="s">
        <v>37</v>
      </c>
      <c r="P210" s="170">
        <f>I210+J210</f>
        <v>184</v>
      </c>
      <c r="Q210" s="170">
        <f>ROUND(I210*H210,2)</f>
        <v>184</v>
      </c>
      <c r="R210" s="170">
        <f>ROUND(J210*H210,2)</f>
        <v>0</v>
      </c>
      <c r="S210" s="171">
        <v>0</v>
      </c>
      <c r="T210" s="171">
        <f>S210*H210</f>
        <v>0</v>
      </c>
      <c r="U210" s="171">
        <v>0</v>
      </c>
      <c r="V210" s="171">
        <f>U210*H210</f>
        <v>0</v>
      </c>
      <c r="W210" s="171">
        <v>0</v>
      </c>
      <c r="X210" s="172">
        <f>W210*H210</f>
        <v>0</v>
      </c>
      <c r="Y210" s="28"/>
      <c r="Z210" s="28"/>
      <c r="AA210" s="28"/>
      <c r="AB210" s="28"/>
      <c r="AC210" s="28"/>
      <c r="AD210" s="28"/>
      <c r="AE210" s="28"/>
      <c r="AR210" s="173" t="s">
        <v>84</v>
      </c>
      <c r="AT210" s="173" t="s">
        <v>122</v>
      </c>
      <c r="AU210" s="173" t="s">
        <v>74</v>
      </c>
      <c r="AY210" s="14" t="s">
        <v>127</v>
      </c>
      <c r="BE210" s="174">
        <f>IF(O210="základní",K210,0)</f>
        <v>184</v>
      </c>
      <c r="BF210" s="174">
        <f>IF(O210="snížená",K210,0)</f>
        <v>0</v>
      </c>
      <c r="BG210" s="174">
        <f>IF(O210="zákl. přenesená",K210,0)</f>
        <v>0</v>
      </c>
      <c r="BH210" s="174">
        <f>IF(O210="sníž. přenesená",K210,0)</f>
        <v>0</v>
      </c>
      <c r="BI210" s="174">
        <f>IF(O210="nulová",K210,0)</f>
        <v>0</v>
      </c>
      <c r="BJ210" s="14" t="s">
        <v>82</v>
      </c>
      <c r="BK210" s="174">
        <f>ROUND(P210*H210,2)</f>
        <v>184</v>
      </c>
      <c r="BL210" s="14" t="s">
        <v>82</v>
      </c>
      <c r="BM210" s="173" t="s">
        <v>310</v>
      </c>
    </row>
    <row r="211" spans="1:65" s="2" customFormat="1" ht="19.5">
      <c r="A211" s="28"/>
      <c r="B211" s="29"/>
      <c r="C211" s="30"/>
      <c r="D211" s="175" t="s">
        <v>129</v>
      </c>
      <c r="E211" s="30"/>
      <c r="F211" s="176" t="s">
        <v>309</v>
      </c>
      <c r="G211" s="30"/>
      <c r="H211" s="30"/>
      <c r="I211" s="30"/>
      <c r="J211" s="30"/>
      <c r="K211" s="30"/>
      <c r="L211" s="30"/>
      <c r="M211" s="33"/>
      <c r="N211" s="177"/>
      <c r="O211" s="178"/>
      <c r="P211" s="65"/>
      <c r="Q211" s="65"/>
      <c r="R211" s="65"/>
      <c r="S211" s="65"/>
      <c r="T211" s="65"/>
      <c r="U211" s="65"/>
      <c r="V211" s="65"/>
      <c r="W211" s="65"/>
      <c r="X211" s="66"/>
      <c r="Y211" s="28"/>
      <c r="Z211" s="28"/>
      <c r="AA211" s="28"/>
      <c r="AB211" s="28"/>
      <c r="AC211" s="28"/>
      <c r="AD211" s="28"/>
      <c r="AE211" s="28"/>
      <c r="AT211" s="14" t="s">
        <v>129</v>
      </c>
      <c r="AU211" s="14" t="s">
        <v>74</v>
      </c>
    </row>
    <row r="212" spans="1:65" s="2" customFormat="1" ht="44.25" customHeight="1">
      <c r="A212" s="28"/>
      <c r="B212" s="29"/>
      <c r="C212" s="160" t="s">
        <v>311</v>
      </c>
      <c r="D212" s="160" t="s">
        <v>122</v>
      </c>
      <c r="E212" s="161" t="s">
        <v>312</v>
      </c>
      <c r="F212" s="162" t="s">
        <v>313</v>
      </c>
      <c r="G212" s="163" t="s">
        <v>125</v>
      </c>
      <c r="H212" s="164">
        <v>1</v>
      </c>
      <c r="I212" s="165">
        <v>918</v>
      </c>
      <c r="J212" s="166"/>
      <c r="K212" s="165">
        <f>ROUND(P212*H212,2)</f>
        <v>918</v>
      </c>
      <c r="L212" s="162" t="s">
        <v>126</v>
      </c>
      <c r="M212" s="167"/>
      <c r="N212" s="168" t="s">
        <v>1</v>
      </c>
      <c r="O212" s="169" t="s">
        <v>37</v>
      </c>
      <c r="P212" s="170">
        <f>I212+J212</f>
        <v>918</v>
      </c>
      <c r="Q212" s="170">
        <f>ROUND(I212*H212,2)</f>
        <v>918</v>
      </c>
      <c r="R212" s="170">
        <f>ROUND(J212*H212,2)</f>
        <v>0</v>
      </c>
      <c r="S212" s="171">
        <v>0</v>
      </c>
      <c r="T212" s="171">
        <f>S212*H212</f>
        <v>0</v>
      </c>
      <c r="U212" s="171">
        <v>0</v>
      </c>
      <c r="V212" s="171">
        <f>U212*H212</f>
        <v>0</v>
      </c>
      <c r="W212" s="171">
        <v>0</v>
      </c>
      <c r="X212" s="172">
        <f>W212*H212</f>
        <v>0</v>
      </c>
      <c r="Y212" s="28"/>
      <c r="Z212" s="28"/>
      <c r="AA212" s="28"/>
      <c r="AB212" s="28"/>
      <c r="AC212" s="28"/>
      <c r="AD212" s="28"/>
      <c r="AE212" s="28"/>
      <c r="AR212" s="173" t="s">
        <v>84</v>
      </c>
      <c r="AT212" s="173" t="s">
        <v>122</v>
      </c>
      <c r="AU212" s="173" t="s">
        <v>74</v>
      </c>
      <c r="AY212" s="14" t="s">
        <v>127</v>
      </c>
      <c r="BE212" s="174">
        <f>IF(O212="základní",K212,0)</f>
        <v>918</v>
      </c>
      <c r="BF212" s="174">
        <f>IF(O212="snížená",K212,0)</f>
        <v>0</v>
      </c>
      <c r="BG212" s="174">
        <f>IF(O212="zákl. přenesená",K212,0)</f>
        <v>0</v>
      </c>
      <c r="BH212" s="174">
        <f>IF(O212="sníž. přenesená",K212,0)</f>
        <v>0</v>
      </c>
      <c r="BI212" s="174">
        <f>IF(O212="nulová",K212,0)</f>
        <v>0</v>
      </c>
      <c r="BJ212" s="14" t="s">
        <v>82</v>
      </c>
      <c r="BK212" s="174">
        <f>ROUND(P212*H212,2)</f>
        <v>918</v>
      </c>
      <c r="BL212" s="14" t="s">
        <v>82</v>
      </c>
      <c r="BM212" s="173" t="s">
        <v>314</v>
      </c>
    </row>
    <row r="213" spans="1:65" s="2" customFormat="1" ht="29.25">
      <c r="A213" s="28"/>
      <c r="B213" s="29"/>
      <c r="C213" s="30"/>
      <c r="D213" s="175" t="s">
        <v>129</v>
      </c>
      <c r="E213" s="30"/>
      <c r="F213" s="176" t="s">
        <v>313</v>
      </c>
      <c r="G213" s="30"/>
      <c r="H213" s="30"/>
      <c r="I213" s="30"/>
      <c r="J213" s="30"/>
      <c r="K213" s="30"/>
      <c r="L213" s="30"/>
      <c r="M213" s="33"/>
      <c r="N213" s="177"/>
      <c r="O213" s="178"/>
      <c r="P213" s="65"/>
      <c r="Q213" s="65"/>
      <c r="R213" s="65"/>
      <c r="S213" s="65"/>
      <c r="T213" s="65"/>
      <c r="U213" s="65"/>
      <c r="V213" s="65"/>
      <c r="W213" s="65"/>
      <c r="X213" s="66"/>
      <c r="Y213" s="28"/>
      <c r="Z213" s="28"/>
      <c r="AA213" s="28"/>
      <c r="AB213" s="28"/>
      <c r="AC213" s="28"/>
      <c r="AD213" s="28"/>
      <c r="AE213" s="28"/>
      <c r="AT213" s="14" t="s">
        <v>129</v>
      </c>
      <c r="AU213" s="14" t="s">
        <v>74</v>
      </c>
    </row>
    <row r="214" spans="1:65" s="2" customFormat="1" ht="44.25" customHeight="1">
      <c r="A214" s="28"/>
      <c r="B214" s="29"/>
      <c r="C214" s="160" t="s">
        <v>315</v>
      </c>
      <c r="D214" s="160" t="s">
        <v>122</v>
      </c>
      <c r="E214" s="161" t="s">
        <v>316</v>
      </c>
      <c r="F214" s="162" t="s">
        <v>317</v>
      </c>
      <c r="G214" s="163" t="s">
        <v>125</v>
      </c>
      <c r="H214" s="164">
        <v>1</v>
      </c>
      <c r="I214" s="165">
        <v>4490</v>
      </c>
      <c r="J214" s="166"/>
      <c r="K214" s="165">
        <f>ROUND(P214*H214,2)</f>
        <v>4490</v>
      </c>
      <c r="L214" s="162" t="s">
        <v>126</v>
      </c>
      <c r="M214" s="167"/>
      <c r="N214" s="168" t="s">
        <v>1</v>
      </c>
      <c r="O214" s="169" t="s">
        <v>37</v>
      </c>
      <c r="P214" s="170">
        <f>I214+J214</f>
        <v>4490</v>
      </c>
      <c r="Q214" s="170">
        <f>ROUND(I214*H214,2)</f>
        <v>4490</v>
      </c>
      <c r="R214" s="170">
        <f>ROUND(J214*H214,2)</f>
        <v>0</v>
      </c>
      <c r="S214" s="171">
        <v>0</v>
      </c>
      <c r="T214" s="171">
        <f>S214*H214</f>
        <v>0</v>
      </c>
      <c r="U214" s="171">
        <v>0</v>
      </c>
      <c r="V214" s="171">
        <f>U214*H214</f>
        <v>0</v>
      </c>
      <c r="W214" s="171">
        <v>0</v>
      </c>
      <c r="X214" s="172">
        <f>W214*H214</f>
        <v>0</v>
      </c>
      <c r="Y214" s="28"/>
      <c r="Z214" s="28"/>
      <c r="AA214" s="28"/>
      <c r="AB214" s="28"/>
      <c r="AC214" s="28"/>
      <c r="AD214" s="28"/>
      <c r="AE214" s="28"/>
      <c r="AR214" s="173" t="s">
        <v>84</v>
      </c>
      <c r="AT214" s="173" t="s">
        <v>122</v>
      </c>
      <c r="AU214" s="173" t="s">
        <v>74</v>
      </c>
      <c r="AY214" s="14" t="s">
        <v>127</v>
      </c>
      <c r="BE214" s="174">
        <f>IF(O214="základní",K214,0)</f>
        <v>4490</v>
      </c>
      <c r="BF214" s="174">
        <f>IF(O214="snížená",K214,0)</f>
        <v>0</v>
      </c>
      <c r="BG214" s="174">
        <f>IF(O214="zákl. přenesená",K214,0)</f>
        <v>0</v>
      </c>
      <c r="BH214" s="174">
        <f>IF(O214="sníž. přenesená",K214,0)</f>
        <v>0</v>
      </c>
      <c r="BI214" s="174">
        <f>IF(O214="nulová",K214,0)</f>
        <v>0</v>
      </c>
      <c r="BJ214" s="14" t="s">
        <v>82</v>
      </c>
      <c r="BK214" s="174">
        <f>ROUND(P214*H214,2)</f>
        <v>4490</v>
      </c>
      <c r="BL214" s="14" t="s">
        <v>82</v>
      </c>
      <c r="BM214" s="173" t="s">
        <v>318</v>
      </c>
    </row>
    <row r="215" spans="1:65" s="2" customFormat="1" ht="29.25">
      <c r="A215" s="28"/>
      <c r="B215" s="29"/>
      <c r="C215" s="30"/>
      <c r="D215" s="175" t="s">
        <v>129</v>
      </c>
      <c r="E215" s="30"/>
      <c r="F215" s="176" t="s">
        <v>317</v>
      </c>
      <c r="G215" s="30"/>
      <c r="H215" s="30"/>
      <c r="I215" s="30"/>
      <c r="J215" s="30"/>
      <c r="K215" s="30"/>
      <c r="L215" s="30"/>
      <c r="M215" s="33"/>
      <c r="N215" s="177"/>
      <c r="O215" s="178"/>
      <c r="P215" s="65"/>
      <c r="Q215" s="65"/>
      <c r="R215" s="65"/>
      <c r="S215" s="65"/>
      <c r="T215" s="65"/>
      <c r="U215" s="65"/>
      <c r="V215" s="65"/>
      <c r="W215" s="65"/>
      <c r="X215" s="66"/>
      <c r="Y215" s="28"/>
      <c r="Z215" s="28"/>
      <c r="AA215" s="28"/>
      <c r="AB215" s="28"/>
      <c r="AC215" s="28"/>
      <c r="AD215" s="28"/>
      <c r="AE215" s="28"/>
      <c r="AT215" s="14" t="s">
        <v>129</v>
      </c>
      <c r="AU215" s="14" t="s">
        <v>74</v>
      </c>
    </row>
    <row r="216" spans="1:65" s="2" customFormat="1" ht="24.2" customHeight="1">
      <c r="A216" s="28"/>
      <c r="B216" s="29"/>
      <c r="C216" s="160" t="s">
        <v>319</v>
      </c>
      <c r="D216" s="160" t="s">
        <v>122</v>
      </c>
      <c r="E216" s="161" t="s">
        <v>320</v>
      </c>
      <c r="F216" s="162" t="s">
        <v>321</v>
      </c>
      <c r="G216" s="163" t="s">
        <v>125</v>
      </c>
      <c r="H216" s="164">
        <v>1</v>
      </c>
      <c r="I216" s="165">
        <v>85600</v>
      </c>
      <c r="J216" s="166"/>
      <c r="K216" s="165">
        <f>ROUND(P216*H216,2)</f>
        <v>85600</v>
      </c>
      <c r="L216" s="162" t="s">
        <v>126</v>
      </c>
      <c r="M216" s="167"/>
      <c r="N216" s="168" t="s">
        <v>1</v>
      </c>
      <c r="O216" s="169" t="s">
        <v>37</v>
      </c>
      <c r="P216" s="170">
        <f>I216+J216</f>
        <v>85600</v>
      </c>
      <c r="Q216" s="170">
        <f>ROUND(I216*H216,2)</f>
        <v>85600</v>
      </c>
      <c r="R216" s="170">
        <f>ROUND(J216*H216,2)</f>
        <v>0</v>
      </c>
      <c r="S216" s="171">
        <v>0</v>
      </c>
      <c r="T216" s="171">
        <f>S216*H216</f>
        <v>0</v>
      </c>
      <c r="U216" s="171">
        <v>0</v>
      </c>
      <c r="V216" s="171">
        <f>U216*H216</f>
        <v>0</v>
      </c>
      <c r="W216" s="171">
        <v>0</v>
      </c>
      <c r="X216" s="172">
        <f>W216*H216</f>
        <v>0</v>
      </c>
      <c r="Y216" s="28"/>
      <c r="Z216" s="28"/>
      <c r="AA216" s="28"/>
      <c r="AB216" s="28"/>
      <c r="AC216" s="28"/>
      <c r="AD216" s="28"/>
      <c r="AE216" s="28"/>
      <c r="AR216" s="173" t="s">
        <v>84</v>
      </c>
      <c r="AT216" s="173" t="s">
        <v>122</v>
      </c>
      <c r="AU216" s="173" t="s">
        <v>74</v>
      </c>
      <c r="AY216" s="14" t="s">
        <v>127</v>
      </c>
      <c r="BE216" s="174">
        <f>IF(O216="základní",K216,0)</f>
        <v>85600</v>
      </c>
      <c r="BF216" s="174">
        <f>IF(O216="snížená",K216,0)</f>
        <v>0</v>
      </c>
      <c r="BG216" s="174">
        <f>IF(O216="zákl. přenesená",K216,0)</f>
        <v>0</v>
      </c>
      <c r="BH216" s="174">
        <f>IF(O216="sníž. přenesená",K216,0)</f>
        <v>0</v>
      </c>
      <c r="BI216" s="174">
        <f>IF(O216="nulová",K216,0)</f>
        <v>0</v>
      </c>
      <c r="BJ216" s="14" t="s">
        <v>82</v>
      </c>
      <c r="BK216" s="174">
        <f>ROUND(P216*H216,2)</f>
        <v>85600</v>
      </c>
      <c r="BL216" s="14" t="s">
        <v>82</v>
      </c>
      <c r="BM216" s="173" t="s">
        <v>322</v>
      </c>
    </row>
    <row r="217" spans="1:65" s="2" customFormat="1" ht="11.25">
      <c r="A217" s="28"/>
      <c r="B217" s="29"/>
      <c r="C217" s="30"/>
      <c r="D217" s="175" t="s">
        <v>129</v>
      </c>
      <c r="E217" s="30"/>
      <c r="F217" s="176" t="s">
        <v>321</v>
      </c>
      <c r="G217" s="30"/>
      <c r="H217" s="30"/>
      <c r="I217" s="30"/>
      <c r="J217" s="30"/>
      <c r="K217" s="30"/>
      <c r="L217" s="30"/>
      <c r="M217" s="33"/>
      <c r="N217" s="177"/>
      <c r="O217" s="178"/>
      <c r="P217" s="65"/>
      <c r="Q217" s="65"/>
      <c r="R217" s="65"/>
      <c r="S217" s="65"/>
      <c r="T217" s="65"/>
      <c r="U217" s="65"/>
      <c r="V217" s="65"/>
      <c r="W217" s="65"/>
      <c r="X217" s="66"/>
      <c r="Y217" s="28"/>
      <c r="Z217" s="28"/>
      <c r="AA217" s="28"/>
      <c r="AB217" s="28"/>
      <c r="AC217" s="28"/>
      <c r="AD217" s="28"/>
      <c r="AE217" s="28"/>
      <c r="AT217" s="14" t="s">
        <v>129</v>
      </c>
      <c r="AU217" s="14" t="s">
        <v>74</v>
      </c>
    </row>
    <row r="218" spans="1:65" s="2" customFormat="1" ht="24.2" customHeight="1">
      <c r="A218" s="28"/>
      <c r="B218" s="29"/>
      <c r="C218" s="160" t="s">
        <v>323</v>
      </c>
      <c r="D218" s="160" t="s">
        <v>122</v>
      </c>
      <c r="E218" s="161" t="s">
        <v>324</v>
      </c>
      <c r="F218" s="162" t="s">
        <v>325</v>
      </c>
      <c r="G218" s="163" t="s">
        <v>125</v>
      </c>
      <c r="H218" s="164">
        <v>1</v>
      </c>
      <c r="I218" s="165">
        <v>290000</v>
      </c>
      <c r="J218" s="166"/>
      <c r="K218" s="165">
        <f>ROUND(P218*H218,2)</f>
        <v>290000</v>
      </c>
      <c r="L218" s="162" t="s">
        <v>126</v>
      </c>
      <c r="M218" s="167"/>
      <c r="N218" s="168" t="s">
        <v>1</v>
      </c>
      <c r="O218" s="169" t="s">
        <v>37</v>
      </c>
      <c r="P218" s="170">
        <f>I218+J218</f>
        <v>290000</v>
      </c>
      <c r="Q218" s="170">
        <f>ROUND(I218*H218,2)</f>
        <v>290000</v>
      </c>
      <c r="R218" s="170">
        <f>ROUND(J218*H218,2)</f>
        <v>0</v>
      </c>
      <c r="S218" s="171">
        <v>0</v>
      </c>
      <c r="T218" s="171">
        <f>S218*H218</f>
        <v>0</v>
      </c>
      <c r="U218" s="171">
        <v>0</v>
      </c>
      <c r="V218" s="171">
        <f>U218*H218</f>
        <v>0</v>
      </c>
      <c r="W218" s="171">
        <v>0</v>
      </c>
      <c r="X218" s="172">
        <f>W218*H218</f>
        <v>0</v>
      </c>
      <c r="Y218" s="28"/>
      <c r="Z218" s="28"/>
      <c r="AA218" s="28"/>
      <c r="AB218" s="28"/>
      <c r="AC218" s="28"/>
      <c r="AD218" s="28"/>
      <c r="AE218" s="28"/>
      <c r="AR218" s="173" t="s">
        <v>84</v>
      </c>
      <c r="AT218" s="173" t="s">
        <v>122</v>
      </c>
      <c r="AU218" s="173" t="s">
        <v>74</v>
      </c>
      <c r="AY218" s="14" t="s">
        <v>127</v>
      </c>
      <c r="BE218" s="174">
        <f>IF(O218="základní",K218,0)</f>
        <v>290000</v>
      </c>
      <c r="BF218" s="174">
        <f>IF(O218="snížená",K218,0)</f>
        <v>0</v>
      </c>
      <c r="BG218" s="174">
        <f>IF(O218="zákl. přenesená",K218,0)</f>
        <v>0</v>
      </c>
      <c r="BH218" s="174">
        <f>IF(O218="sníž. přenesená",K218,0)</f>
        <v>0</v>
      </c>
      <c r="BI218" s="174">
        <f>IF(O218="nulová",K218,0)</f>
        <v>0</v>
      </c>
      <c r="BJ218" s="14" t="s">
        <v>82</v>
      </c>
      <c r="BK218" s="174">
        <f>ROUND(P218*H218,2)</f>
        <v>290000</v>
      </c>
      <c r="BL218" s="14" t="s">
        <v>82</v>
      </c>
      <c r="BM218" s="173" t="s">
        <v>326</v>
      </c>
    </row>
    <row r="219" spans="1:65" s="2" customFormat="1" ht="19.5">
      <c r="A219" s="28"/>
      <c r="B219" s="29"/>
      <c r="C219" s="30"/>
      <c r="D219" s="175" t="s">
        <v>129</v>
      </c>
      <c r="E219" s="30"/>
      <c r="F219" s="176" t="s">
        <v>325</v>
      </c>
      <c r="G219" s="30"/>
      <c r="H219" s="30"/>
      <c r="I219" s="30"/>
      <c r="J219" s="30"/>
      <c r="K219" s="30"/>
      <c r="L219" s="30"/>
      <c r="M219" s="33"/>
      <c r="N219" s="177"/>
      <c r="O219" s="178"/>
      <c r="P219" s="65"/>
      <c r="Q219" s="65"/>
      <c r="R219" s="65"/>
      <c r="S219" s="65"/>
      <c r="T219" s="65"/>
      <c r="U219" s="65"/>
      <c r="V219" s="65"/>
      <c r="W219" s="65"/>
      <c r="X219" s="66"/>
      <c r="Y219" s="28"/>
      <c r="Z219" s="28"/>
      <c r="AA219" s="28"/>
      <c r="AB219" s="28"/>
      <c r="AC219" s="28"/>
      <c r="AD219" s="28"/>
      <c r="AE219" s="28"/>
      <c r="AT219" s="14" t="s">
        <v>129</v>
      </c>
      <c r="AU219" s="14" t="s">
        <v>74</v>
      </c>
    </row>
    <row r="220" spans="1:65" s="2" customFormat="1" ht="24.2" customHeight="1">
      <c r="A220" s="28"/>
      <c r="B220" s="29"/>
      <c r="C220" s="160" t="s">
        <v>327</v>
      </c>
      <c r="D220" s="160" t="s">
        <v>122</v>
      </c>
      <c r="E220" s="161" t="s">
        <v>328</v>
      </c>
      <c r="F220" s="162" t="s">
        <v>329</v>
      </c>
      <c r="G220" s="163" t="s">
        <v>125</v>
      </c>
      <c r="H220" s="164">
        <v>1</v>
      </c>
      <c r="I220" s="165">
        <v>470800</v>
      </c>
      <c r="J220" s="166"/>
      <c r="K220" s="165">
        <f>ROUND(P220*H220,2)</f>
        <v>470800</v>
      </c>
      <c r="L220" s="162" t="s">
        <v>126</v>
      </c>
      <c r="M220" s="167"/>
      <c r="N220" s="168" t="s">
        <v>1</v>
      </c>
      <c r="O220" s="169" t="s">
        <v>37</v>
      </c>
      <c r="P220" s="170">
        <f>I220+J220</f>
        <v>470800</v>
      </c>
      <c r="Q220" s="170">
        <f>ROUND(I220*H220,2)</f>
        <v>470800</v>
      </c>
      <c r="R220" s="170">
        <f>ROUND(J220*H220,2)</f>
        <v>0</v>
      </c>
      <c r="S220" s="171">
        <v>0</v>
      </c>
      <c r="T220" s="171">
        <f>S220*H220</f>
        <v>0</v>
      </c>
      <c r="U220" s="171">
        <v>0</v>
      </c>
      <c r="V220" s="171">
        <f>U220*H220</f>
        <v>0</v>
      </c>
      <c r="W220" s="171">
        <v>0</v>
      </c>
      <c r="X220" s="172">
        <f>W220*H220</f>
        <v>0</v>
      </c>
      <c r="Y220" s="28"/>
      <c r="Z220" s="28"/>
      <c r="AA220" s="28"/>
      <c r="AB220" s="28"/>
      <c r="AC220" s="28"/>
      <c r="AD220" s="28"/>
      <c r="AE220" s="28"/>
      <c r="AR220" s="173" t="s">
        <v>84</v>
      </c>
      <c r="AT220" s="173" t="s">
        <v>122</v>
      </c>
      <c r="AU220" s="173" t="s">
        <v>74</v>
      </c>
      <c r="AY220" s="14" t="s">
        <v>127</v>
      </c>
      <c r="BE220" s="174">
        <f>IF(O220="základní",K220,0)</f>
        <v>470800</v>
      </c>
      <c r="BF220" s="174">
        <f>IF(O220="snížená",K220,0)</f>
        <v>0</v>
      </c>
      <c r="BG220" s="174">
        <f>IF(O220="zákl. přenesená",K220,0)</f>
        <v>0</v>
      </c>
      <c r="BH220" s="174">
        <f>IF(O220="sníž. přenesená",K220,0)</f>
        <v>0</v>
      </c>
      <c r="BI220" s="174">
        <f>IF(O220="nulová",K220,0)</f>
        <v>0</v>
      </c>
      <c r="BJ220" s="14" t="s">
        <v>82</v>
      </c>
      <c r="BK220" s="174">
        <f>ROUND(P220*H220,2)</f>
        <v>470800</v>
      </c>
      <c r="BL220" s="14" t="s">
        <v>82</v>
      </c>
      <c r="BM220" s="173" t="s">
        <v>330</v>
      </c>
    </row>
    <row r="221" spans="1:65" s="2" customFormat="1" ht="19.5">
      <c r="A221" s="28"/>
      <c r="B221" s="29"/>
      <c r="C221" s="30"/>
      <c r="D221" s="175" t="s">
        <v>129</v>
      </c>
      <c r="E221" s="30"/>
      <c r="F221" s="176" t="s">
        <v>329</v>
      </c>
      <c r="G221" s="30"/>
      <c r="H221" s="30"/>
      <c r="I221" s="30"/>
      <c r="J221" s="30"/>
      <c r="K221" s="30"/>
      <c r="L221" s="30"/>
      <c r="M221" s="33"/>
      <c r="N221" s="177"/>
      <c r="O221" s="178"/>
      <c r="P221" s="65"/>
      <c r="Q221" s="65"/>
      <c r="R221" s="65"/>
      <c r="S221" s="65"/>
      <c r="T221" s="65"/>
      <c r="U221" s="65"/>
      <c r="V221" s="65"/>
      <c r="W221" s="65"/>
      <c r="X221" s="66"/>
      <c r="Y221" s="28"/>
      <c r="Z221" s="28"/>
      <c r="AA221" s="28"/>
      <c r="AB221" s="28"/>
      <c r="AC221" s="28"/>
      <c r="AD221" s="28"/>
      <c r="AE221" s="28"/>
      <c r="AT221" s="14" t="s">
        <v>129</v>
      </c>
      <c r="AU221" s="14" t="s">
        <v>74</v>
      </c>
    </row>
    <row r="222" spans="1:65" s="2" customFormat="1" ht="24.2" customHeight="1">
      <c r="A222" s="28"/>
      <c r="B222" s="29"/>
      <c r="C222" s="160" t="s">
        <v>331</v>
      </c>
      <c r="D222" s="160" t="s">
        <v>122</v>
      </c>
      <c r="E222" s="161" t="s">
        <v>332</v>
      </c>
      <c r="F222" s="162" t="s">
        <v>333</v>
      </c>
      <c r="G222" s="163" t="s">
        <v>125</v>
      </c>
      <c r="H222" s="164">
        <v>1</v>
      </c>
      <c r="I222" s="165">
        <v>45300</v>
      </c>
      <c r="J222" s="166"/>
      <c r="K222" s="165">
        <f>ROUND(P222*H222,2)</f>
        <v>45300</v>
      </c>
      <c r="L222" s="162" t="s">
        <v>126</v>
      </c>
      <c r="M222" s="167"/>
      <c r="N222" s="168" t="s">
        <v>1</v>
      </c>
      <c r="O222" s="169" t="s">
        <v>37</v>
      </c>
      <c r="P222" s="170">
        <f>I222+J222</f>
        <v>45300</v>
      </c>
      <c r="Q222" s="170">
        <f>ROUND(I222*H222,2)</f>
        <v>45300</v>
      </c>
      <c r="R222" s="170">
        <f>ROUND(J222*H222,2)</f>
        <v>0</v>
      </c>
      <c r="S222" s="171">
        <v>0</v>
      </c>
      <c r="T222" s="171">
        <f>S222*H222</f>
        <v>0</v>
      </c>
      <c r="U222" s="171">
        <v>0</v>
      </c>
      <c r="V222" s="171">
        <f>U222*H222</f>
        <v>0</v>
      </c>
      <c r="W222" s="171">
        <v>0</v>
      </c>
      <c r="X222" s="172">
        <f>W222*H222</f>
        <v>0</v>
      </c>
      <c r="Y222" s="28"/>
      <c r="Z222" s="28"/>
      <c r="AA222" s="28"/>
      <c r="AB222" s="28"/>
      <c r="AC222" s="28"/>
      <c r="AD222" s="28"/>
      <c r="AE222" s="28"/>
      <c r="AR222" s="173" t="s">
        <v>84</v>
      </c>
      <c r="AT222" s="173" t="s">
        <v>122</v>
      </c>
      <c r="AU222" s="173" t="s">
        <v>74</v>
      </c>
      <c r="AY222" s="14" t="s">
        <v>127</v>
      </c>
      <c r="BE222" s="174">
        <f>IF(O222="základní",K222,0)</f>
        <v>45300</v>
      </c>
      <c r="BF222" s="174">
        <f>IF(O222="snížená",K222,0)</f>
        <v>0</v>
      </c>
      <c r="BG222" s="174">
        <f>IF(O222="zákl. přenesená",K222,0)</f>
        <v>0</v>
      </c>
      <c r="BH222" s="174">
        <f>IF(O222="sníž. přenesená",K222,0)</f>
        <v>0</v>
      </c>
      <c r="BI222" s="174">
        <f>IF(O222="nulová",K222,0)</f>
        <v>0</v>
      </c>
      <c r="BJ222" s="14" t="s">
        <v>82</v>
      </c>
      <c r="BK222" s="174">
        <f>ROUND(P222*H222,2)</f>
        <v>45300</v>
      </c>
      <c r="BL222" s="14" t="s">
        <v>82</v>
      </c>
      <c r="BM222" s="173" t="s">
        <v>334</v>
      </c>
    </row>
    <row r="223" spans="1:65" s="2" customFormat="1" ht="11.25">
      <c r="A223" s="28"/>
      <c r="B223" s="29"/>
      <c r="C223" s="30"/>
      <c r="D223" s="175" t="s">
        <v>129</v>
      </c>
      <c r="E223" s="30"/>
      <c r="F223" s="176" t="s">
        <v>333</v>
      </c>
      <c r="G223" s="30"/>
      <c r="H223" s="30"/>
      <c r="I223" s="30"/>
      <c r="J223" s="30"/>
      <c r="K223" s="30"/>
      <c r="L223" s="30"/>
      <c r="M223" s="33"/>
      <c r="N223" s="177"/>
      <c r="O223" s="178"/>
      <c r="P223" s="65"/>
      <c r="Q223" s="65"/>
      <c r="R223" s="65"/>
      <c r="S223" s="65"/>
      <c r="T223" s="65"/>
      <c r="U223" s="65"/>
      <c r="V223" s="65"/>
      <c r="W223" s="65"/>
      <c r="X223" s="66"/>
      <c r="Y223" s="28"/>
      <c r="Z223" s="28"/>
      <c r="AA223" s="28"/>
      <c r="AB223" s="28"/>
      <c r="AC223" s="28"/>
      <c r="AD223" s="28"/>
      <c r="AE223" s="28"/>
      <c r="AT223" s="14" t="s">
        <v>129</v>
      </c>
      <c r="AU223" s="14" t="s">
        <v>74</v>
      </c>
    </row>
    <row r="224" spans="1:65" s="2" customFormat="1" ht="24.2" customHeight="1">
      <c r="A224" s="28"/>
      <c r="B224" s="29"/>
      <c r="C224" s="160" t="s">
        <v>335</v>
      </c>
      <c r="D224" s="160" t="s">
        <v>122</v>
      </c>
      <c r="E224" s="161" t="s">
        <v>336</v>
      </c>
      <c r="F224" s="162" t="s">
        <v>337</v>
      </c>
      <c r="G224" s="163" t="s">
        <v>125</v>
      </c>
      <c r="H224" s="164">
        <v>1</v>
      </c>
      <c r="I224" s="165">
        <v>36000</v>
      </c>
      <c r="J224" s="166"/>
      <c r="K224" s="165">
        <f>ROUND(P224*H224,2)</f>
        <v>36000</v>
      </c>
      <c r="L224" s="162" t="s">
        <v>126</v>
      </c>
      <c r="M224" s="167"/>
      <c r="N224" s="168" t="s">
        <v>1</v>
      </c>
      <c r="O224" s="169" t="s">
        <v>37</v>
      </c>
      <c r="P224" s="170">
        <f>I224+J224</f>
        <v>36000</v>
      </c>
      <c r="Q224" s="170">
        <f>ROUND(I224*H224,2)</f>
        <v>36000</v>
      </c>
      <c r="R224" s="170">
        <f>ROUND(J224*H224,2)</f>
        <v>0</v>
      </c>
      <c r="S224" s="171">
        <v>0</v>
      </c>
      <c r="T224" s="171">
        <f>S224*H224</f>
        <v>0</v>
      </c>
      <c r="U224" s="171">
        <v>0</v>
      </c>
      <c r="V224" s="171">
        <f>U224*H224</f>
        <v>0</v>
      </c>
      <c r="W224" s="171">
        <v>0</v>
      </c>
      <c r="X224" s="172">
        <f>W224*H224</f>
        <v>0</v>
      </c>
      <c r="Y224" s="28"/>
      <c r="Z224" s="28"/>
      <c r="AA224" s="28"/>
      <c r="AB224" s="28"/>
      <c r="AC224" s="28"/>
      <c r="AD224" s="28"/>
      <c r="AE224" s="28"/>
      <c r="AR224" s="173" t="s">
        <v>84</v>
      </c>
      <c r="AT224" s="173" t="s">
        <v>122</v>
      </c>
      <c r="AU224" s="173" t="s">
        <v>74</v>
      </c>
      <c r="AY224" s="14" t="s">
        <v>127</v>
      </c>
      <c r="BE224" s="174">
        <f>IF(O224="základní",K224,0)</f>
        <v>36000</v>
      </c>
      <c r="BF224" s="174">
        <f>IF(O224="snížená",K224,0)</f>
        <v>0</v>
      </c>
      <c r="BG224" s="174">
        <f>IF(O224="zákl. přenesená",K224,0)</f>
        <v>0</v>
      </c>
      <c r="BH224" s="174">
        <f>IF(O224="sníž. přenesená",K224,0)</f>
        <v>0</v>
      </c>
      <c r="BI224" s="174">
        <f>IF(O224="nulová",K224,0)</f>
        <v>0</v>
      </c>
      <c r="BJ224" s="14" t="s">
        <v>82</v>
      </c>
      <c r="BK224" s="174">
        <f>ROUND(P224*H224,2)</f>
        <v>36000</v>
      </c>
      <c r="BL224" s="14" t="s">
        <v>82</v>
      </c>
      <c r="BM224" s="173" t="s">
        <v>338</v>
      </c>
    </row>
    <row r="225" spans="1:65" s="2" customFormat="1" ht="19.5">
      <c r="A225" s="28"/>
      <c r="B225" s="29"/>
      <c r="C225" s="30"/>
      <c r="D225" s="175" t="s">
        <v>129</v>
      </c>
      <c r="E225" s="30"/>
      <c r="F225" s="176" t="s">
        <v>337</v>
      </c>
      <c r="G225" s="30"/>
      <c r="H225" s="30"/>
      <c r="I225" s="30"/>
      <c r="J225" s="30"/>
      <c r="K225" s="30"/>
      <c r="L225" s="30"/>
      <c r="M225" s="33"/>
      <c r="N225" s="177"/>
      <c r="O225" s="178"/>
      <c r="P225" s="65"/>
      <c r="Q225" s="65"/>
      <c r="R225" s="65"/>
      <c r="S225" s="65"/>
      <c r="T225" s="65"/>
      <c r="U225" s="65"/>
      <c r="V225" s="65"/>
      <c r="W225" s="65"/>
      <c r="X225" s="66"/>
      <c r="Y225" s="28"/>
      <c r="Z225" s="28"/>
      <c r="AA225" s="28"/>
      <c r="AB225" s="28"/>
      <c r="AC225" s="28"/>
      <c r="AD225" s="28"/>
      <c r="AE225" s="28"/>
      <c r="AT225" s="14" t="s">
        <v>129</v>
      </c>
      <c r="AU225" s="14" t="s">
        <v>74</v>
      </c>
    </row>
    <row r="226" spans="1:65" s="2" customFormat="1" ht="24.2" customHeight="1">
      <c r="A226" s="28"/>
      <c r="B226" s="29"/>
      <c r="C226" s="160" t="s">
        <v>339</v>
      </c>
      <c r="D226" s="160" t="s">
        <v>122</v>
      </c>
      <c r="E226" s="161" t="s">
        <v>340</v>
      </c>
      <c r="F226" s="162" t="s">
        <v>341</v>
      </c>
      <c r="G226" s="163" t="s">
        <v>125</v>
      </c>
      <c r="H226" s="164">
        <v>1</v>
      </c>
      <c r="I226" s="165">
        <v>222600</v>
      </c>
      <c r="J226" s="166"/>
      <c r="K226" s="165">
        <f>ROUND(P226*H226,2)</f>
        <v>222600</v>
      </c>
      <c r="L226" s="162" t="s">
        <v>126</v>
      </c>
      <c r="M226" s="167"/>
      <c r="N226" s="168" t="s">
        <v>1</v>
      </c>
      <c r="O226" s="169" t="s">
        <v>37</v>
      </c>
      <c r="P226" s="170">
        <f>I226+J226</f>
        <v>222600</v>
      </c>
      <c r="Q226" s="170">
        <f>ROUND(I226*H226,2)</f>
        <v>222600</v>
      </c>
      <c r="R226" s="170">
        <f>ROUND(J226*H226,2)</f>
        <v>0</v>
      </c>
      <c r="S226" s="171">
        <v>0</v>
      </c>
      <c r="T226" s="171">
        <f>S226*H226</f>
        <v>0</v>
      </c>
      <c r="U226" s="171">
        <v>0</v>
      </c>
      <c r="V226" s="171">
        <f>U226*H226</f>
        <v>0</v>
      </c>
      <c r="W226" s="171">
        <v>0</v>
      </c>
      <c r="X226" s="172">
        <f>W226*H226</f>
        <v>0</v>
      </c>
      <c r="Y226" s="28"/>
      <c r="Z226" s="28"/>
      <c r="AA226" s="28"/>
      <c r="AB226" s="28"/>
      <c r="AC226" s="28"/>
      <c r="AD226" s="28"/>
      <c r="AE226" s="28"/>
      <c r="AR226" s="173" t="s">
        <v>84</v>
      </c>
      <c r="AT226" s="173" t="s">
        <v>122</v>
      </c>
      <c r="AU226" s="173" t="s">
        <v>74</v>
      </c>
      <c r="AY226" s="14" t="s">
        <v>127</v>
      </c>
      <c r="BE226" s="174">
        <f>IF(O226="základní",K226,0)</f>
        <v>222600</v>
      </c>
      <c r="BF226" s="174">
        <f>IF(O226="snížená",K226,0)</f>
        <v>0</v>
      </c>
      <c r="BG226" s="174">
        <f>IF(O226="zákl. přenesená",K226,0)</f>
        <v>0</v>
      </c>
      <c r="BH226" s="174">
        <f>IF(O226="sníž. přenesená",K226,0)</f>
        <v>0</v>
      </c>
      <c r="BI226" s="174">
        <f>IF(O226="nulová",K226,0)</f>
        <v>0</v>
      </c>
      <c r="BJ226" s="14" t="s">
        <v>82</v>
      </c>
      <c r="BK226" s="174">
        <f>ROUND(P226*H226,2)</f>
        <v>222600</v>
      </c>
      <c r="BL226" s="14" t="s">
        <v>82</v>
      </c>
      <c r="BM226" s="173" t="s">
        <v>342</v>
      </c>
    </row>
    <row r="227" spans="1:65" s="2" customFormat="1" ht="19.5">
      <c r="A227" s="28"/>
      <c r="B227" s="29"/>
      <c r="C227" s="30"/>
      <c r="D227" s="175" t="s">
        <v>129</v>
      </c>
      <c r="E227" s="30"/>
      <c r="F227" s="176" t="s">
        <v>341</v>
      </c>
      <c r="G227" s="30"/>
      <c r="H227" s="30"/>
      <c r="I227" s="30"/>
      <c r="J227" s="30"/>
      <c r="K227" s="30"/>
      <c r="L227" s="30"/>
      <c r="M227" s="33"/>
      <c r="N227" s="177"/>
      <c r="O227" s="178"/>
      <c r="P227" s="65"/>
      <c r="Q227" s="65"/>
      <c r="R227" s="65"/>
      <c r="S227" s="65"/>
      <c r="T227" s="65"/>
      <c r="U227" s="65"/>
      <c r="V227" s="65"/>
      <c r="W227" s="65"/>
      <c r="X227" s="66"/>
      <c r="Y227" s="28"/>
      <c r="Z227" s="28"/>
      <c r="AA227" s="28"/>
      <c r="AB227" s="28"/>
      <c r="AC227" s="28"/>
      <c r="AD227" s="28"/>
      <c r="AE227" s="28"/>
      <c r="AT227" s="14" t="s">
        <v>129</v>
      </c>
      <c r="AU227" s="14" t="s">
        <v>74</v>
      </c>
    </row>
    <row r="228" spans="1:65" s="2" customFormat="1" ht="55.5" customHeight="1">
      <c r="A228" s="28"/>
      <c r="B228" s="29"/>
      <c r="C228" s="160" t="s">
        <v>343</v>
      </c>
      <c r="D228" s="160" t="s">
        <v>122</v>
      </c>
      <c r="E228" s="161" t="s">
        <v>344</v>
      </c>
      <c r="F228" s="162" t="s">
        <v>345</v>
      </c>
      <c r="G228" s="163" t="s">
        <v>125</v>
      </c>
      <c r="H228" s="164">
        <v>1</v>
      </c>
      <c r="I228" s="165">
        <v>13000</v>
      </c>
      <c r="J228" s="166"/>
      <c r="K228" s="165">
        <f>ROUND(P228*H228,2)</f>
        <v>13000</v>
      </c>
      <c r="L228" s="162" t="s">
        <v>126</v>
      </c>
      <c r="M228" s="167"/>
      <c r="N228" s="168" t="s">
        <v>1</v>
      </c>
      <c r="O228" s="169" t="s">
        <v>37</v>
      </c>
      <c r="P228" s="170">
        <f>I228+J228</f>
        <v>13000</v>
      </c>
      <c r="Q228" s="170">
        <f>ROUND(I228*H228,2)</f>
        <v>13000</v>
      </c>
      <c r="R228" s="170">
        <f>ROUND(J228*H228,2)</f>
        <v>0</v>
      </c>
      <c r="S228" s="171">
        <v>0</v>
      </c>
      <c r="T228" s="171">
        <f>S228*H228</f>
        <v>0</v>
      </c>
      <c r="U228" s="171">
        <v>0</v>
      </c>
      <c r="V228" s="171">
        <f>U228*H228</f>
        <v>0</v>
      </c>
      <c r="W228" s="171">
        <v>0</v>
      </c>
      <c r="X228" s="172">
        <f>W228*H228</f>
        <v>0</v>
      </c>
      <c r="Y228" s="28"/>
      <c r="Z228" s="28"/>
      <c r="AA228" s="28"/>
      <c r="AB228" s="28"/>
      <c r="AC228" s="28"/>
      <c r="AD228" s="28"/>
      <c r="AE228" s="28"/>
      <c r="AR228" s="173" t="s">
        <v>84</v>
      </c>
      <c r="AT228" s="173" t="s">
        <v>122</v>
      </c>
      <c r="AU228" s="173" t="s">
        <v>74</v>
      </c>
      <c r="AY228" s="14" t="s">
        <v>127</v>
      </c>
      <c r="BE228" s="174">
        <f>IF(O228="základní",K228,0)</f>
        <v>13000</v>
      </c>
      <c r="BF228" s="174">
        <f>IF(O228="snížená",K228,0)</f>
        <v>0</v>
      </c>
      <c r="BG228" s="174">
        <f>IF(O228="zákl. přenesená",K228,0)</f>
        <v>0</v>
      </c>
      <c r="BH228" s="174">
        <f>IF(O228="sníž. přenesená",K228,0)</f>
        <v>0</v>
      </c>
      <c r="BI228" s="174">
        <f>IF(O228="nulová",K228,0)</f>
        <v>0</v>
      </c>
      <c r="BJ228" s="14" t="s">
        <v>82</v>
      </c>
      <c r="BK228" s="174">
        <f>ROUND(P228*H228,2)</f>
        <v>13000</v>
      </c>
      <c r="BL228" s="14" t="s">
        <v>82</v>
      </c>
      <c r="BM228" s="173" t="s">
        <v>346</v>
      </c>
    </row>
    <row r="229" spans="1:65" s="2" customFormat="1" ht="39">
      <c r="A229" s="28"/>
      <c r="B229" s="29"/>
      <c r="C229" s="30"/>
      <c r="D229" s="175" t="s">
        <v>129</v>
      </c>
      <c r="E229" s="30"/>
      <c r="F229" s="176" t="s">
        <v>345</v>
      </c>
      <c r="G229" s="30"/>
      <c r="H229" s="30"/>
      <c r="I229" s="30"/>
      <c r="J229" s="30"/>
      <c r="K229" s="30"/>
      <c r="L229" s="30"/>
      <c r="M229" s="33"/>
      <c r="N229" s="177"/>
      <c r="O229" s="178"/>
      <c r="P229" s="65"/>
      <c r="Q229" s="65"/>
      <c r="R229" s="65"/>
      <c r="S229" s="65"/>
      <c r="T229" s="65"/>
      <c r="U229" s="65"/>
      <c r="V229" s="65"/>
      <c r="W229" s="65"/>
      <c r="X229" s="66"/>
      <c r="Y229" s="28"/>
      <c r="Z229" s="28"/>
      <c r="AA229" s="28"/>
      <c r="AB229" s="28"/>
      <c r="AC229" s="28"/>
      <c r="AD229" s="28"/>
      <c r="AE229" s="28"/>
      <c r="AT229" s="14" t="s">
        <v>129</v>
      </c>
      <c r="AU229" s="14" t="s">
        <v>74</v>
      </c>
    </row>
    <row r="230" spans="1:65" s="2" customFormat="1" ht="55.5" customHeight="1">
      <c r="A230" s="28"/>
      <c r="B230" s="29"/>
      <c r="C230" s="160" t="s">
        <v>347</v>
      </c>
      <c r="D230" s="160" t="s">
        <v>122</v>
      </c>
      <c r="E230" s="161" t="s">
        <v>348</v>
      </c>
      <c r="F230" s="162" t="s">
        <v>349</v>
      </c>
      <c r="G230" s="163" t="s">
        <v>125</v>
      </c>
      <c r="H230" s="164">
        <v>1</v>
      </c>
      <c r="I230" s="165">
        <v>2000</v>
      </c>
      <c r="J230" s="166"/>
      <c r="K230" s="165">
        <f>ROUND(P230*H230,2)</f>
        <v>2000</v>
      </c>
      <c r="L230" s="162" t="s">
        <v>126</v>
      </c>
      <c r="M230" s="167"/>
      <c r="N230" s="168" t="s">
        <v>1</v>
      </c>
      <c r="O230" s="169" t="s">
        <v>37</v>
      </c>
      <c r="P230" s="170">
        <f>I230+J230</f>
        <v>2000</v>
      </c>
      <c r="Q230" s="170">
        <f>ROUND(I230*H230,2)</f>
        <v>2000</v>
      </c>
      <c r="R230" s="170">
        <f>ROUND(J230*H230,2)</f>
        <v>0</v>
      </c>
      <c r="S230" s="171">
        <v>0</v>
      </c>
      <c r="T230" s="171">
        <f>S230*H230</f>
        <v>0</v>
      </c>
      <c r="U230" s="171">
        <v>0</v>
      </c>
      <c r="V230" s="171">
        <f>U230*H230</f>
        <v>0</v>
      </c>
      <c r="W230" s="171">
        <v>0</v>
      </c>
      <c r="X230" s="172">
        <f>W230*H230</f>
        <v>0</v>
      </c>
      <c r="Y230" s="28"/>
      <c r="Z230" s="28"/>
      <c r="AA230" s="28"/>
      <c r="AB230" s="28"/>
      <c r="AC230" s="28"/>
      <c r="AD230" s="28"/>
      <c r="AE230" s="28"/>
      <c r="AR230" s="173" t="s">
        <v>84</v>
      </c>
      <c r="AT230" s="173" t="s">
        <v>122</v>
      </c>
      <c r="AU230" s="173" t="s">
        <v>74</v>
      </c>
      <c r="AY230" s="14" t="s">
        <v>127</v>
      </c>
      <c r="BE230" s="174">
        <f>IF(O230="základní",K230,0)</f>
        <v>2000</v>
      </c>
      <c r="BF230" s="174">
        <f>IF(O230="snížená",K230,0)</f>
        <v>0</v>
      </c>
      <c r="BG230" s="174">
        <f>IF(O230="zákl. přenesená",K230,0)</f>
        <v>0</v>
      </c>
      <c r="BH230" s="174">
        <f>IF(O230="sníž. přenesená",K230,0)</f>
        <v>0</v>
      </c>
      <c r="BI230" s="174">
        <f>IF(O230="nulová",K230,0)</f>
        <v>0</v>
      </c>
      <c r="BJ230" s="14" t="s">
        <v>82</v>
      </c>
      <c r="BK230" s="174">
        <f>ROUND(P230*H230,2)</f>
        <v>2000</v>
      </c>
      <c r="BL230" s="14" t="s">
        <v>82</v>
      </c>
      <c r="BM230" s="173" t="s">
        <v>350</v>
      </c>
    </row>
    <row r="231" spans="1:65" s="2" customFormat="1" ht="39">
      <c r="A231" s="28"/>
      <c r="B231" s="29"/>
      <c r="C231" s="30"/>
      <c r="D231" s="175" t="s">
        <v>129</v>
      </c>
      <c r="E231" s="30"/>
      <c r="F231" s="176" t="s">
        <v>349</v>
      </c>
      <c r="G231" s="30"/>
      <c r="H231" s="30"/>
      <c r="I231" s="30"/>
      <c r="J231" s="30"/>
      <c r="K231" s="30"/>
      <c r="L231" s="30"/>
      <c r="M231" s="33"/>
      <c r="N231" s="177"/>
      <c r="O231" s="178"/>
      <c r="P231" s="65"/>
      <c r="Q231" s="65"/>
      <c r="R231" s="65"/>
      <c r="S231" s="65"/>
      <c r="T231" s="65"/>
      <c r="U231" s="65"/>
      <c r="V231" s="65"/>
      <c r="W231" s="65"/>
      <c r="X231" s="66"/>
      <c r="Y231" s="28"/>
      <c r="Z231" s="28"/>
      <c r="AA231" s="28"/>
      <c r="AB231" s="28"/>
      <c r="AC231" s="28"/>
      <c r="AD231" s="28"/>
      <c r="AE231" s="28"/>
      <c r="AT231" s="14" t="s">
        <v>129</v>
      </c>
      <c r="AU231" s="14" t="s">
        <v>74</v>
      </c>
    </row>
    <row r="232" spans="1:65" s="2" customFormat="1" ht="37.9" customHeight="1">
      <c r="A232" s="28"/>
      <c r="B232" s="29"/>
      <c r="C232" s="160" t="s">
        <v>351</v>
      </c>
      <c r="D232" s="160" t="s">
        <v>122</v>
      </c>
      <c r="E232" s="161" t="s">
        <v>352</v>
      </c>
      <c r="F232" s="162" t="s">
        <v>353</v>
      </c>
      <c r="G232" s="163" t="s">
        <v>125</v>
      </c>
      <c r="H232" s="164">
        <v>8</v>
      </c>
      <c r="I232" s="165">
        <v>25400</v>
      </c>
      <c r="J232" s="166"/>
      <c r="K232" s="165">
        <f>ROUND(P232*H232,2)</f>
        <v>203200</v>
      </c>
      <c r="L232" s="162" t="s">
        <v>126</v>
      </c>
      <c r="M232" s="167"/>
      <c r="N232" s="168" t="s">
        <v>1</v>
      </c>
      <c r="O232" s="169" t="s">
        <v>37</v>
      </c>
      <c r="P232" s="170">
        <f>I232+J232</f>
        <v>25400</v>
      </c>
      <c r="Q232" s="170">
        <f>ROUND(I232*H232,2)</f>
        <v>203200</v>
      </c>
      <c r="R232" s="170">
        <f>ROUND(J232*H232,2)</f>
        <v>0</v>
      </c>
      <c r="S232" s="171">
        <v>0</v>
      </c>
      <c r="T232" s="171">
        <f>S232*H232</f>
        <v>0</v>
      </c>
      <c r="U232" s="171">
        <v>0</v>
      </c>
      <c r="V232" s="171">
        <f>U232*H232</f>
        <v>0</v>
      </c>
      <c r="W232" s="171">
        <v>0</v>
      </c>
      <c r="X232" s="172">
        <f>W232*H232</f>
        <v>0</v>
      </c>
      <c r="Y232" s="28"/>
      <c r="Z232" s="28"/>
      <c r="AA232" s="28"/>
      <c r="AB232" s="28"/>
      <c r="AC232" s="28"/>
      <c r="AD232" s="28"/>
      <c r="AE232" s="28"/>
      <c r="AR232" s="173" t="s">
        <v>84</v>
      </c>
      <c r="AT232" s="173" t="s">
        <v>122</v>
      </c>
      <c r="AU232" s="173" t="s">
        <v>74</v>
      </c>
      <c r="AY232" s="14" t="s">
        <v>127</v>
      </c>
      <c r="BE232" s="174">
        <f>IF(O232="základní",K232,0)</f>
        <v>203200</v>
      </c>
      <c r="BF232" s="174">
        <f>IF(O232="snížená",K232,0)</f>
        <v>0</v>
      </c>
      <c r="BG232" s="174">
        <f>IF(O232="zákl. přenesená",K232,0)</f>
        <v>0</v>
      </c>
      <c r="BH232" s="174">
        <f>IF(O232="sníž. přenesená",K232,0)</f>
        <v>0</v>
      </c>
      <c r="BI232" s="174">
        <f>IF(O232="nulová",K232,0)</f>
        <v>0</v>
      </c>
      <c r="BJ232" s="14" t="s">
        <v>82</v>
      </c>
      <c r="BK232" s="174">
        <f>ROUND(P232*H232,2)</f>
        <v>203200</v>
      </c>
      <c r="BL232" s="14" t="s">
        <v>82</v>
      </c>
      <c r="BM232" s="173" t="s">
        <v>354</v>
      </c>
    </row>
    <row r="233" spans="1:65" s="2" customFormat="1" ht="19.5">
      <c r="A233" s="28"/>
      <c r="B233" s="29"/>
      <c r="C233" s="30"/>
      <c r="D233" s="175" t="s">
        <v>129</v>
      </c>
      <c r="E233" s="30"/>
      <c r="F233" s="176" t="s">
        <v>353</v>
      </c>
      <c r="G233" s="30"/>
      <c r="H233" s="30"/>
      <c r="I233" s="30"/>
      <c r="J233" s="30"/>
      <c r="K233" s="30"/>
      <c r="L233" s="30"/>
      <c r="M233" s="33"/>
      <c r="N233" s="177"/>
      <c r="O233" s="178"/>
      <c r="P233" s="65"/>
      <c r="Q233" s="65"/>
      <c r="R233" s="65"/>
      <c r="S233" s="65"/>
      <c r="T233" s="65"/>
      <c r="U233" s="65"/>
      <c r="V233" s="65"/>
      <c r="W233" s="65"/>
      <c r="X233" s="66"/>
      <c r="Y233" s="28"/>
      <c r="Z233" s="28"/>
      <c r="AA233" s="28"/>
      <c r="AB233" s="28"/>
      <c r="AC233" s="28"/>
      <c r="AD233" s="28"/>
      <c r="AE233" s="28"/>
      <c r="AT233" s="14" t="s">
        <v>129</v>
      </c>
      <c r="AU233" s="14" t="s">
        <v>74</v>
      </c>
    </row>
    <row r="234" spans="1:65" s="2" customFormat="1" ht="37.9" customHeight="1">
      <c r="A234" s="28"/>
      <c r="B234" s="29"/>
      <c r="C234" s="160" t="s">
        <v>355</v>
      </c>
      <c r="D234" s="160" t="s">
        <v>122</v>
      </c>
      <c r="E234" s="161" t="s">
        <v>356</v>
      </c>
      <c r="F234" s="162" t="s">
        <v>357</v>
      </c>
      <c r="G234" s="163" t="s">
        <v>125</v>
      </c>
      <c r="H234" s="164">
        <v>1</v>
      </c>
      <c r="I234" s="165">
        <v>12400</v>
      </c>
      <c r="J234" s="166"/>
      <c r="K234" s="165">
        <f>ROUND(P234*H234,2)</f>
        <v>12400</v>
      </c>
      <c r="L234" s="162" t="s">
        <v>126</v>
      </c>
      <c r="M234" s="167"/>
      <c r="N234" s="168" t="s">
        <v>1</v>
      </c>
      <c r="O234" s="169" t="s">
        <v>37</v>
      </c>
      <c r="P234" s="170">
        <f>I234+J234</f>
        <v>12400</v>
      </c>
      <c r="Q234" s="170">
        <f>ROUND(I234*H234,2)</f>
        <v>12400</v>
      </c>
      <c r="R234" s="170">
        <f>ROUND(J234*H234,2)</f>
        <v>0</v>
      </c>
      <c r="S234" s="171">
        <v>0</v>
      </c>
      <c r="T234" s="171">
        <f>S234*H234</f>
        <v>0</v>
      </c>
      <c r="U234" s="171">
        <v>0</v>
      </c>
      <c r="V234" s="171">
        <f>U234*H234</f>
        <v>0</v>
      </c>
      <c r="W234" s="171">
        <v>0</v>
      </c>
      <c r="X234" s="172">
        <f>W234*H234</f>
        <v>0</v>
      </c>
      <c r="Y234" s="28"/>
      <c r="Z234" s="28"/>
      <c r="AA234" s="28"/>
      <c r="AB234" s="28"/>
      <c r="AC234" s="28"/>
      <c r="AD234" s="28"/>
      <c r="AE234" s="28"/>
      <c r="AR234" s="173" t="s">
        <v>153</v>
      </c>
      <c r="AT234" s="173" t="s">
        <v>122</v>
      </c>
      <c r="AU234" s="173" t="s">
        <v>74</v>
      </c>
      <c r="AY234" s="14" t="s">
        <v>127</v>
      </c>
      <c r="BE234" s="174">
        <f>IF(O234="základní",K234,0)</f>
        <v>12400</v>
      </c>
      <c r="BF234" s="174">
        <f>IF(O234="snížená",K234,0)</f>
        <v>0</v>
      </c>
      <c r="BG234" s="174">
        <f>IF(O234="zákl. přenesená",K234,0)</f>
        <v>0</v>
      </c>
      <c r="BH234" s="174">
        <f>IF(O234="sníž. přenesená",K234,0)</f>
        <v>0</v>
      </c>
      <c r="BI234" s="174">
        <f>IF(O234="nulová",K234,0)</f>
        <v>0</v>
      </c>
      <c r="BJ234" s="14" t="s">
        <v>82</v>
      </c>
      <c r="BK234" s="174">
        <f>ROUND(P234*H234,2)</f>
        <v>12400</v>
      </c>
      <c r="BL234" s="14" t="s">
        <v>137</v>
      </c>
      <c r="BM234" s="173" t="s">
        <v>358</v>
      </c>
    </row>
    <row r="235" spans="1:65" s="2" customFormat="1" ht="19.5">
      <c r="A235" s="28"/>
      <c r="B235" s="29"/>
      <c r="C235" s="30"/>
      <c r="D235" s="175" t="s">
        <v>129</v>
      </c>
      <c r="E235" s="30"/>
      <c r="F235" s="176" t="s">
        <v>357</v>
      </c>
      <c r="G235" s="30"/>
      <c r="H235" s="30"/>
      <c r="I235" s="30"/>
      <c r="J235" s="30"/>
      <c r="K235" s="30"/>
      <c r="L235" s="30"/>
      <c r="M235" s="33"/>
      <c r="N235" s="177"/>
      <c r="O235" s="178"/>
      <c r="P235" s="65"/>
      <c r="Q235" s="65"/>
      <c r="R235" s="65"/>
      <c r="S235" s="65"/>
      <c r="T235" s="65"/>
      <c r="U235" s="65"/>
      <c r="V235" s="65"/>
      <c r="W235" s="65"/>
      <c r="X235" s="66"/>
      <c r="Y235" s="28"/>
      <c r="Z235" s="28"/>
      <c r="AA235" s="28"/>
      <c r="AB235" s="28"/>
      <c r="AC235" s="28"/>
      <c r="AD235" s="28"/>
      <c r="AE235" s="28"/>
      <c r="AT235" s="14" t="s">
        <v>129</v>
      </c>
      <c r="AU235" s="14" t="s">
        <v>74</v>
      </c>
    </row>
    <row r="236" spans="1:65" s="2" customFormat="1" ht="24.2" customHeight="1">
      <c r="A236" s="28"/>
      <c r="B236" s="29"/>
      <c r="C236" s="160" t="s">
        <v>359</v>
      </c>
      <c r="D236" s="160" t="s">
        <v>122</v>
      </c>
      <c r="E236" s="161" t="s">
        <v>360</v>
      </c>
      <c r="F236" s="162" t="s">
        <v>361</v>
      </c>
      <c r="G236" s="163" t="s">
        <v>125</v>
      </c>
      <c r="H236" s="164">
        <v>1</v>
      </c>
      <c r="I236" s="165">
        <v>3600</v>
      </c>
      <c r="J236" s="166"/>
      <c r="K236" s="165">
        <f>ROUND(P236*H236,2)</f>
        <v>3600</v>
      </c>
      <c r="L236" s="162" t="s">
        <v>126</v>
      </c>
      <c r="M236" s="167"/>
      <c r="N236" s="168" t="s">
        <v>1</v>
      </c>
      <c r="O236" s="169" t="s">
        <v>37</v>
      </c>
      <c r="P236" s="170">
        <f>I236+J236</f>
        <v>3600</v>
      </c>
      <c r="Q236" s="170">
        <f>ROUND(I236*H236,2)</f>
        <v>3600</v>
      </c>
      <c r="R236" s="170">
        <f>ROUND(J236*H236,2)</f>
        <v>0</v>
      </c>
      <c r="S236" s="171">
        <v>0</v>
      </c>
      <c r="T236" s="171">
        <f>S236*H236</f>
        <v>0</v>
      </c>
      <c r="U236" s="171">
        <v>0</v>
      </c>
      <c r="V236" s="171">
        <f>U236*H236</f>
        <v>0</v>
      </c>
      <c r="W236" s="171">
        <v>0</v>
      </c>
      <c r="X236" s="172">
        <f>W236*H236</f>
        <v>0</v>
      </c>
      <c r="Y236" s="28"/>
      <c r="Z236" s="28"/>
      <c r="AA236" s="28"/>
      <c r="AB236" s="28"/>
      <c r="AC236" s="28"/>
      <c r="AD236" s="28"/>
      <c r="AE236" s="28"/>
      <c r="AR236" s="173" t="s">
        <v>153</v>
      </c>
      <c r="AT236" s="173" t="s">
        <v>122</v>
      </c>
      <c r="AU236" s="173" t="s">
        <v>74</v>
      </c>
      <c r="AY236" s="14" t="s">
        <v>127</v>
      </c>
      <c r="BE236" s="174">
        <f>IF(O236="základní",K236,0)</f>
        <v>3600</v>
      </c>
      <c r="BF236" s="174">
        <f>IF(O236="snížená",K236,0)</f>
        <v>0</v>
      </c>
      <c r="BG236" s="174">
        <f>IF(O236="zákl. přenesená",K236,0)</f>
        <v>0</v>
      </c>
      <c r="BH236" s="174">
        <f>IF(O236="sníž. přenesená",K236,0)</f>
        <v>0</v>
      </c>
      <c r="BI236" s="174">
        <f>IF(O236="nulová",K236,0)</f>
        <v>0</v>
      </c>
      <c r="BJ236" s="14" t="s">
        <v>82</v>
      </c>
      <c r="BK236" s="174">
        <f>ROUND(P236*H236,2)</f>
        <v>3600</v>
      </c>
      <c r="BL236" s="14" t="s">
        <v>137</v>
      </c>
      <c r="BM236" s="173" t="s">
        <v>362</v>
      </c>
    </row>
    <row r="237" spans="1:65" s="2" customFormat="1" ht="19.5">
      <c r="A237" s="28"/>
      <c r="B237" s="29"/>
      <c r="C237" s="30"/>
      <c r="D237" s="175" t="s">
        <v>129</v>
      </c>
      <c r="E237" s="30"/>
      <c r="F237" s="176" t="s">
        <v>361</v>
      </c>
      <c r="G237" s="30"/>
      <c r="H237" s="30"/>
      <c r="I237" s="30"/>
      <c r="J237" s="30"/>
      <c r="K237" s="30"/>
      <c r="L237" s="30"/>
      <c r="M237" s="33"/>
      <c r="N237" s="177"/>
      <c r="O237" s="178"/>
      <c r="P237" s="65"/>
      <c r="Q237" s="65"/>
      <c r="R237" s="65"/>
      <c r="S237" s="65"/>
      <c r="T237" s="65"/>
      <c r="U237" s="65"/>
      <c r="V237" s="65"/>
      <c r="W237" s="65"/>
      <c r="X237" s="66"/>
      <c r="Y237" s="28"/>
      <c r="Z237" s="28"/>
      <c r="AA237" s="28"/>
      <c r="AB237" s="28"/>
      <c r="AC237" s="28"/>
      <c r="AD237" s="28"/>
      <c r="AE237" s="28"/>
      <c r="AT237" s="14" t="s">
        <v>129</v>
      </c>
      <c r="AU237" s="14" t="s">
        <v>74</v>
      </c>
    </row>
    <row r="238" spans="1:65" s="2" customFormat="1" ht="44.25" customHeight="1">
      <c r="A238" s="28"/>
      <c r="B238" s="29"/>
      <c r="C238" s="160" t="s">
        <v>363</v>
      </c>
      <c r="D238" s="160" t="s">
        <v>122</v>
      </c>
      <c r="E238" s="161" t="s">
        <v>364</v>
      </c>
      <c r="F238" s="162" t="s">
        <v>365</v>
      </c>
      <c r="G238" s="163" t="s">
        <v>125</v>
      </c>
      <c r="H238" s="164">
        <v>1</v>
      </c>
      <c r="I238" s="165">
        <v>20500</v>
      </c>
      <c r="J238" s="166"/>
      <c r="K238" s="165">
        <f>ROUND(P238*H238,2)</f>
        <v>20500</v>
      </c>
      <c r="L238" s="162" t="s">
        <v>126</v>
      </c>
      <c r="M238" s="167"/>
      <c r="N238" s="168" t="s">
        <v>1</v>
      </c>
      <c r="O238" s="169" t="s">
        <v>37</v>
      </c>
      <c r="P238" s="170">
        <f>I238+J238</f>
        <v>20500</v>
      </c>
      <c r="Q238" s="170">
        <f>ROUND(I238*H238,2)</f>
        <v>20500</v>
      </c>
      <c r="R238" s="170">
        <f>ROUND(J238*H238,2)</f>
        <v>0</v>
      </c>
      <c r="S238" s="171">
        <v>0</v>
      </c>
      <c r="T238" s="171">
        <f>S238*H238</f>
        <v>0</v>
      </c>
      <c r="U238" s="171">
        <v>0</v>
      </c>
      <c r="V238" s="171">
        <f>U238*H238</f>
        <v>0</v>
      </c>
      <c r="W238" s="171">
        <v>0</v>
      </c>
      <c r="X238" s="172">
        <f>W238*H238</f>
        <v>0</v>
      </c>
      <c r="Y238" s="28"/>
      <c r="Z238" s="28"/>
      <c r="AA238" s="28"/>
      <c r="AB238" s="28"/>
      <c r="AC238" s="28"/>
      <c r="AD238" s="28"/>
      <c r="AE238" s="28"/>
      <c r="AR238" s="173" t="s">
        <v>153</v>
      </c>
      <c r="AT238" s="173" t="s">
        <v>122</v>
      </c>
      <c r="AU238" s="173" t="s">
        <v>74</v>
      </c>
      <c r="AY238" s="14" t="s">
        <v>127</v>
      </c>
      <c r="BE238" s="174">
        <f>IF(O238="základní",K238,0)</f>
        <v>20500</v>
      </c>
      <c r="BF238" s="174">
        <f>IF(O238="snížená",K238,0)</f>
        <v>0</v>
      </c>
      <c r="BG238" s="174">
        <f>IF(O238="zákl. přenesená",K238,0)</f>
        <v>0</v>
      </c>
      <c r="BH238" s="174">
        <f>IF(O238="sníž. přenesená",K238,0)</f>
        <v>0</v>
      </c>
      <c r="BI238" s="174">
        <f>IF(O238="nulová",K238,0)</f>
        <v>0</v>
      </c>
      <c r="BJ238" s="14" t="s">
        <v>82</v>
      </c>
      <c r="BK238" s="174">
        <f>ROUND(P238*H238,2)</f>
        <v>20500</v>
      </c>
      <c r="BL238" s="14" t="s">
        <v>137</v>
      </c>
      <c r="BM238" s="173" t="s">
        <v>366</v>
      </c>
    </row>
    <row r="239" spans="1:65" s="2" customFormat="1" ht="29.25">
      <c r="A239" s="28"/>
      <c r="B239" s="29"/>
      <c r="C239" s="30"/>
      <c r="D239" s="175" t="s">
        <v>129</v>
      </c>
      <c r="E239" s="30"/>
      <c r="F239" s="176" t="s">
        <v>365</v>
      </c>
      <c r="G239" s="30"/>
      <c r="H239" s="30"/>
      <c r="I239" s="30"/>
      <c r="J239" s="30"/>
      <c r="K239" s="30"/>
      <c r="L239" s="30"/>
      <c r="M239" s="33"/>
      <c r="N239" s="177"/>
      <c r="O239" s="178"/>
      <c r="P239" s="65"/>
      <c r="Q239" s="65"/>
      <c r="R239" s="65"/>
      <c r="S239" s="65"/>
      <c r="T239" s="65"/>
      <c r="U239" s="65"/>
      <c r="V239" s="65"/>
      <c r="W239" s="65"/>
      <c r="X239" s="66"/>
      <c r="Y239" s="28"/>
      <c r="Z239" s="28"/>
      <c r="AA239" s="28"/>
      <c r="AB239" s="28"/>
      <c r="AC239" s="28"/>
      <c r="AD239" s="28"/>
      <c r="AE239" s="28"/>
      <c r="AT239" s="14" t="s">
        <v>129</v>
      </c>
      <c r="AU239" s="14" t="s">
        <v>74</v>
      </c>
    </row>
    <row r="240" spans="1:65" s="2" customFormat="1" ht="24.2" customHeight="1">
      <c r="A240" s="28"/>
      <c r="B240" s="29"/>
      <c r="C240" s="160" t="s">
        <v>367</v>
      </c>
      <c r="D240" s="160" t="s">
        <v>122</v>
      </c>
      <c r="E240" s="161" t="s">
        <v>368</v>
      </c>
      <c r="F240" s="162" t="s">
        <v>369</v>
      </c>
      <c r="G240" s="163" t="s">
        <v>125</v>
      </c>
      <c r="H240" s="164">
        <v>1</v>
      </c>
      <c r="I240" s="165">
        <v>8760</v>
      </c>
      <c r="J240" s="166"/>
      <c r="K240" s="165">
        <f>ROUND(P240*H240,2)</f>
        <v>8760</v>
      </c>
      <c r="L240" s="162" t="s">
        <v>126</v>
      </c>
      <c r="M240" s="167"/>
      <c r="N240" s="168" t="s">
        <v>1</v>
      </c>
      <c r="O240" s="169" t="s">
        <v>37</v>
      </c>
      <c r="P240" s="170">
        <f>I240+J240</f>
        <v>8760</v>
      </c>
      <c r="Q240" s="170">
        <f>ROUND(I240*H240,2)</f>
        <v>8760</v>
      </c>
      <c r="R240" s="170">
        <f>ROUND(J240*H240,2)</f>
        <v>0</v>
      </c>
      <c r="S240" s="171">
        <v>0</v>
      </c>
      <c r="T240" s="171">
        <f>S240*H240</f>
        <v>0</v>
      </c>
      <c r="U240" s="171">
        <v>0</v>
      </c>
      <c r="V240" s="171">
        <f>U240*H240</f>
        <v>0</v>
      </c>
      <c r="W240" s="171">
        <v>0</v>
      </c>
      <c r="X240" s="172">
        <f>W240*H240</f>
        <v>0</v>
      </c>
      <c r="Y240" s="28"/>
      <c r="Z240" s="28"/>
      <c r="AA240" s="28"/>
      <c r="AB240" s="28"/>
      <c r="AC240" s="28"/>
      <c r="AD240" s="28"/>
      <c r="AE240" s="28"/>
      <c r="AR240" s="173" t="s">
        <v>153</v>
      </c>
      <c r="AT240" s="173" t="s">
        <v>122</v>
      </c>
      <c r="AU240" s="173" t="s">
        <v>74</v>
      </c>
      <c r="AY240" s="14" t="s">
        <v>127</v>
      </c>
      <c r="BE240" s="174">
        <f>IF(O240="základní",K240,0)</f>
        <v>8760</v>
      </c>
      <c r="BF240" s="174">
        <f>IF(O240="snížená",K240,0)</f>
        <v>0</v>
      </c>
      <c r="BG240" s="174">
        <f>IF(O240="zákl. přenesená",K240,0)</f>
        <v>0</v>
      </c>
      <c r="BH240" s="174">
        <f>IF(O240="sníž. přenesená",K240,0)</f>
        <v>0</v>
      </c>
      <c r="BI240" s="174">
        <f>IF(O240="nulová",K240,0)</f>
        <v>0</v>
      </c>
      <c r="BJ240" s="14" t="s">
        <v>82</v>
      </c>
      <c r="BK240" s="174">
        <f>ROUND(P240*H240,2)</f>
        <v>8760</v>
      </c>
      <c r="BL240" s="14" t="s">
        <v>137</v>
      </c>
      <c r="BM240" s="173" t="s">
        <v>370</v>
      </c>
    </row>
    <row r="241" spans="1:65" s="2" customFormat="1" ht="19.5">
      <c r="A241" s="28"/>
      <c r="B241" s="29"/>
      <c r="C241" s="30"/>
      <c r="D241" s="175" t="s">
        <v>129</v>
      </c>
      <c r="E241" s="30"/>
      <c r="F241" s="176" t="s">
        <v>369</v>
      </c>
      <c r="G241" s="30"/>
      <c r="H241" s="30"/>
      <c r="I241" s="30"/>
      <c r="J241" s="30"/>
      <c r="K241" s="30"/>
      <c r="L241" s="30"/>
      <c r="M241" s="33"/>
      <c r="N241" s="177"/>
      <c r="O241" s="178"/>
      <c r="P241" s="65"/>
      <c r="Q241" s="65"/>
      <c r="R241" s="65"/>
      <c r="S241" s="65"/>
      <c r="T241" s="65"/>
      <c r="U241" s="65"/>
      <c r="V241" s="65"/>
      <c r="W241" s="65"/>
      <c r="X241" s="66"/>
      <c r="Y241" s="28"/>
      <c r="Z241" s="28"/>
      <c r="AA241" s="28"/>
      <c r="AB241" s="28"/>
      <c r="AC241" s="28"/>
      <c r="AD241" s="28"/>
      <c r="AE241" s="28"/>
      <c r="AT241" s="14" t="s">
        <v>129</v>
      </c>
      <c r="AU241" s="14" t="s">
        <v>74</v>
      </c>
    </row>
    <row r="242" spans="1:65" s="2" customFormat="1" ht="24.2" customHeight="1">
      <c r="A242" s="28"/>
      <c r="B242" s="29"/>
      <c r="C242" s="160" t="s">
        <v>371</v>
      </c>
      <c r="D242" s="160" t="s">
        <v>122</v>
      </c>
      <c r="E242" s="161" t="s">
        <v>372</v>
      </c>
      <c r="F242" s="162" t="s">
        <v>373</v>
      </c>
      <c r="G242" s="163" t="s">
        <v>125</v>
      </c>
      <c r="H242" s="164">
        <v>1</v>
      </c>
      <c r="I242" s="165">
        <v>15000</v>
      </c>
      <c r="J242" s="166"/>
      <c r="K242" s="165">
        <f>ROUND(P242*H242,2)</f>
        <v>15000</v>
      </c>
      <c r="L242" s="162" t="s">
        <v>126</v>
      </c>
      <c r="M242" s="167"/>
      <c r="N242" s="168" t="s">
        <v>1</v>
      </c>
      <c r="O242" s="169" t="s">
        <v>37</v>
      </c>
      <c r="P242" s="170">
        <f>I242+J242</f>
        <v>15000</v>
      </c>
      <c r="Q242" s="170">
        <f>ROUND(I242*H242,2)</f>
        <v>15000</v>
      </c>
      <c r="R242" s="170">
        <f>ROUND(J242*H242,2)</f>
        <v>0</v>
      </c>
      <c r="S242" s="171">
        <v>0</v>
      </c>
      <c r="T242" s="171">
        <f>S242*H242</f>
        <v>0</v>
      </c>
      <c r="U242" s="171">
        <v>0</v>
      </c>
      <c r="V242" s="171">
        <f>U242*H242</f>
        <v>0</v>
      </c>
      <c r="W242" s="171">
        <v>0</v>
      </c>
      <c r="X242" s="172">
        <f>W242*H242</f>
        <v>0</v>
      </c>
      <c r="Y242" s="28"/>
      <c r="Z242" s="28"/>
      <c r="AA242" s="28"/>
      <c r="AB242" s="28"/>
      <c r="AC242" s="28"/>
      <c r="AD242" s="28"/>
      <c r="AE242" s="28"/>
      <c r="AR242" s="173" t="s">
        <v>153</v>
      </c>
      <c r="AT242" s="173" t="s">
        <v>122</v>
      </c>
      <c r="AU242" s="173" t="s">
        <v>74</v>
      </c>
      <c r="AY242" s="14" t="s">
        <v>127</v>
      </c>
      <c r="BE242" s="174">
        <f>IF(O242="základní",K242,0)</f>
        <v>15000</v>
      </c>
      <c r="BF242" s="174">
        <f>IF(O242="snížená",K242,0)</f>
        <v>0</v>
      </c>
      <c r="BG242" s="174">
        <f>IF(O242="zákl. přenesená",K242,0)</f>
        <v>0</v>
      </c>
      <c r="BH242" s="174">
        <f>IF(O242="sníž. přenesená",K242,0)</f>
        <v>0</v>
      </c>
      <c r="BI242" s="174">
        <f>IF(O242="nulová",K242,0)</f>
        <v>0</v>
      </c>
      <c r="BJ242" s="14" t="s">
        <v>82</v>
      </c>
      <c r="BK242" s="174">
        <f>ROUND(P242*H242,2)</f>
        <v>15000</v>
      </c>
      <c r="BL242" s="14" t="s">
        <v>137</v>
      </c>
      <c r="BM242" s="173" t="s">
        <v>374</v>
      </c>
    </row>
    <row r="243" spans="1:65" s="2" customFormat="1" ht="19.5">
      <c r="A243" s="28"/>
      <c r="B243" s="29"/>
      <c r="C243" s="30"/>
      <c r="D243" s="175" t="s">
        <v>129</v>
      </c>
      <c r="E243" s="30"/>
      <c r="F243" s="176" t="s">
        <v>373</v>
      </c>
      <c r="G243" s="30"/>
      <c r="H243" s="30"/>
      <c r="I243" s="30"/>
      <c r="J243" s="30"/>
      <c r="K243" s="30"/>
      <c r="L243" s="30"/>
      <c r="M243" s="33"/>
      <c r="N243" s="177"/>
      <c r="O243" s="178"/>
      <c r="P243" s="65"/>
      <c r="Q243" s="65"/>
      <c r="R243" s="65"/>
      <c r="S243" s="65"/>
      <c r="T243" s="65"/>
      <c r="U243" s="65"/>
      <c r="V243" s="65"/>
      <c r="W243" s="65"/>
      <c r="X243" s="66"/>
      <c r="Y243" s="28"/>
      <c r="Z243" s="28"/>
      <c r="AA243" s="28"/>
      <c r="AB243" s="28"/>
      <c r="AC243" s="28"/>
      <c r="AD243" s="28"/>
      <c r="AE243" s="28"/>
      <c r="AT243" s="14" t="s">
        <v>129</v>
      </c>
      <c r="AU243" s="14" t="s">
        <v>74</v>
      </c>
    </row>
    <row r="244" spans="1:65" s="2" customFormat="1" ht="24.2" customHeight="1">
      <c r="A244" s="28"/>
      <c r="B244" s="29"/>
      <c r="C244" s="160" t="s">
        <v>375</v>
      </c>
      <c r="D244" s="160" t="s">
        <v>122</v>
      </c>
      <c r="E244" s="161" t="s">
        <v>376</v>
      </c>
      <c r="F244" s="162" t="s">
        <v>377</v>
      </c>
      <c r="G244" s="163" t="s">
        <v>125</v>
      </c>
      <c r="H244" s="164">
        <v>1</v>
      </c>
      <c r="I244" s="165">
        <v>2040</v>
      </c>
      <c r="J244" s="166"/>
      <c r="K244" s="165">
        <f>ROUND(P244*H244,2)</f>
        <v>2040</v>
      </c>
      <c r="L244" s="162" t="s">
        <v>126</v>
      </c>
      <c r="M244" s="167"/>
      <c r="N244" s="168" t="s">
        <v>1</v>
      </c>
      <c r="O244" s="169" t="s">
        <v>37</v>
      </c>
      <c r="P244" s="170">
        <f>I244+J244</f>
        <v>2040</v>
      </c>
      <c r="Q244" s="170">
        <f>ROUND(I244*H244,2)</f>
        <v>2040</v>
      </c>
      <c r="R244" s="170">
        <f>ROUND(J244*H244,2)</f>
        <v>0</v>
      </c>
      <c r="S244" s="171">
        <v>0</v>
      </c>
      <c r="T244" s="171">
        <f>S244*H244</f>
        <v>0</v>
      </c>
      <c r="U244" s="171">
        <v>0</v>
      </c>
      <c r="V244" s="171">
        <f>U244*H244</f>
        <v>0</v>
      </c>
      <c r="W244" s="171">
        <v>0</v>
      </c>
      <c r="X244" s="172">
        <f>W244*H244</f>
        <v>0</v>
      </c>
      <c r="Y244" s="28"/>
      <c r="Z244" s="28"/>
      <c r="AA244" s="28"/>
      <c r="AB244" s="28"/>
      <c r="AC244" s="28"/>
      <c r="AD244" s="28"/>
      <c r="AE244" s="28"/>
      <c r="AR244" s="173" t="s">
        <v>153</v>
      </c>
      <c r="AT244" s="173" t="s">
        <v>122</v>
      </c>
      <c r="AU244" s="173" t="s">
        <v>74</v>
      </c>
      <c r="AY244" s="14" t="s">
        <v>127</v>
      </c>
      <c r="BE244" s="174">
        <f>IF(O244="základní",K244,0)</f>
        <v>2040</v>
      </c>
      <c r="BF244" s="174">
        <f>IF(O244="snížená",K244,0)</f>
        <v>0</v>
      </c>
      <c r="BG244" s="174">
        <f>IF(O244="zákl. přenesená",K244,0)</f>
        <v>0</v>
      </c>
      <c r="BH244" s="174">
        <f>IF(O244="sníž. přenesená",K244,0)</f>
        <v>0</v>
      </c>
      <c r="BI244" s="174">
        <f>IF(O244="nulová",K244,0)</f>
        <v>0</v>
      </c>
      <c r="BJ244" s="14" t="s">
        <v>82</v>
      </c>
      <c r="BK244" s="174">
        <f>ROUND(P244*H244,2)</f>
        <v>2040</v>
      </c>
      <c r="BL244" s="14" t="s">
        <v>137</v>
      </c>
      <c r="BM244" s="173" t="s">
        <v>378</v>
      </c>
    </row>
    <row r="245" spans="1:65" s="2" customFormat="1" ht="19.5">
      <c r="A245" s="28"/>
      <c r="B245" s="29"/>
      <c r="C245" s="30"/>
      <c r="D245" s="175" t="s">
        <v>129</v>
      </c>
      <c r="E245" s="30"/>
      <c r="F245" s="176" t="s">
        <v>377</v>
      </c>
      <c r="G245" s="30"/>
      <c r="H245" s="30"/>
      <c r="I245" s="30"/>
      <c r="J245" s="30"/>
      <c r="K245" s="30"/>
      <c r="L245" s="30"/>
      <c r="M245" s="33"/>
      <c r="N245" s="177"/>
      <c r="O245" s="178"/>
      <c r="P245" s="65"/>
      <c r="Q245" s="65"/>
      <c r="R245" s="65"/>
      <c r="S245" s="65"/>
      <c r="T245" s="65"/>
      <c r="U245" s="65"/>
      <c r="V245" s="65"/>
      <c r="W245" s="65"/>
      <c r="X245" s="66"/>
      <c r="Y245" s="28"/>
      <c r="Z245" s="28"/>
      <c r="AA245" s="28"/>
      <c r="AB245" s="28"/>
      <c r="AC245" s="28"/>
      <c r="AD245" s="28"/>
      <c r="AE245" s="28"/>
      <c r="AT245" s="14" t="s">
        <v>129</v>
      </c>
      <c r="AU245" s="14" t="s">
        <v>74</v>
      </c>
    </row>
    <row r="246" spans="1:65" s="2" customFormat="1" ht="24.2" customHeight="1">
      <c r="A246" s="28"/>
      <c r="B246" s="29"/>
      <c r="C246" s="160" t="s">
        <v>379</v>
      </c>
      <c r="D246" s="160" t="s">
        <v>122</v>
      </c>
      <c r="E246" s="161" t="s">
        <v>380</v>
      </c>
      <c r="F246" s="162" t="s">
        <v>381</v>
      </c>
      <c r="G246" s="163" t="s">
        <v>125</v>
      </c>
      <c r="H246" s="164">
        <v>1</v>
      </c>
      <c r="I246" s="165">
        <v>4680</v>
      </c>
      <c r="J246" s="166"/>
      <c r="K246" s="165">
        <f>ROUND(P246*H246,2)</f>
        <v>4680</v>
      </c>
      <c r="L246" s="162" t="s">
        <v>126</v>
      </c>
      <c r="M246" s="167"/>
      <c r="N246" s="168" t="s">
        <v>1</v>
      </c>
      <c r="O246" s="169" t="s">
        <v>37</v>
      </c>
      <c r="P246" s="170">
        <f>I246+J246</f>
        <v>4680</v>
      </c>
      <c r="Q246" s="170">
        <f>ROUND(I246*H246,2)</f>
        <v>4680</v>
      </c>
      <c r="R246" s="170">
        <f>ROUND(J246*H246,2)</f>
        <v>0</v>
      </c>
      <c r="S246" s="171">
        <v>0</v>
      </c>
      <c r="T246" s="171">
        <f>S246*H246</f>
        <v>0</v>
      </c>
      <c r="U246" s="171">
        <v>0</v>
      </c>
      <c r="V246" s="171">
        <f>U246*H246</f>
        <v>0</v>
      </c>
      <c r="W246" s="171">
        <v>0</v>
      </c>
      <c r="X246" s="172">
        <f>W246*H246</f>
        <v>0</v>
      </c>
      <c r="Y246" s="28"/>
      <c r="Z246" s="28"/>
      <c r="AA246" s="28"/>
      <c r="AB246" s="28"/>
      <c r="AC246" s="28"/>
      <c r="AD246" s="28"/>
      <c r="AE246" s="28"/>
      <c r="AR246" s="173" t="s">
        <v>153</v>
      </c>
      <c r="AT246" s="173" t="s">
        <v>122</v>
      </c>
      <c r="AU246" s="173" t="s">
        <v>74</v>
      </c>
      <c r="AY246" s="14" t="s">
        <v>127</v>
      </c>
      <c r="BE246" s="174">
        <f>IF(O246="základní",K246,0)</f>
        <v>4680</v>
      </c>
      <c r="BF246" s="174">
        <f>IF(O246="snížená",K246,0)</f>
        <v>0</v>
      </c>
      <c r="BG246" s="174">
        <f>IF(O246="zákl. přenesená",K246,0)</f>
        <v>0</v>
      </c>
      <c r="BH246" s="174">
        <f>IF(O246="sníž. přenesená",K246,0)</f>
        <v>0</v>
      </c>
      <c r="BI246" s="174">
        <f>IF(O246="nulová",K246,0)</f>
        <v>0</v>
      </c>
      <c r="BJ246" s="14" t="s">
        <v>82</v>
      </c>
      <c r="BK246" s="174">
        <f>ROUND(P246*H246,2)</f>
        <v>4680</v>
      </c>
      <c r="BL246" s="14" t="s">
        <v>137</v>
      </c>
      <c r="BM246" s="173" t="s">
        <v>382</v>
      </c>
    </row>
    <row r="247" spans="1:65" s="2" customFormat="1" ht="19.5">
      <c r="A247" s="28"/>
      <c r="B247" s="29"/>
      <c r="C247" s="30"/>
      <c r="D247" s="175" t="s">
        <v>129</v>
      </c>
      <c r="E247" s="30"/>
      <c r="F247" s="176" t="s">
        <v>381</v>
      </c>
      <c r="G247" s="30"/>
      <c r="H247" s="30"/>
      <c r="I247" s="30"/>
      <c r="J247" s="30"/>
      <c r="K247" s="30"/>
      <c r="L247" s="30"/>
      <c r="M247" s="33"/>
      <c r="N247" s="177"/>
      <c r="O247" s="178"/>
      <c r="P247" s="65"/>
      <c r="Q247" s="65"/>
      <c r="R247" s="65"/>
      <c r="S247" s="65"/>
      <c r="T247" s="65"/>
      <c r="U247" s="65"/>
      <c r="V247" s="65"/>
      <c r="W247" s="65"/>
      <c r="X247" s="66"/>
      <c r="Y247" s="28"/>
      <c r="Z247" s="28"/>
      <c r="AA247" s="28"/>
      <c r="AB247" s="28"/>
      <c r="AC247" s="28"/>
      <c r="AD247" s="28"/>
      <c r="AE247" s="28"/>
      <c r="AT247" s="14" t="s">
        <v>129</v>
      </c>
      <c r="AU247" s="14" t="s">
        <v>74</v>
      </c>
    </row>
    <row r="248" spans="1:65" s="2" customFormat="1" ht="24.2" customHeight="1">
      <c r="A248" s="28"/>
      <c r="B248" s="29"/>
      <c r="C248" s="160" t="s">
        <v>383</v>
      </c>
      <c r="D248" s="160" t="s">
        <v>122</v>
      </c>
      <c r="E248" s="161" t="s">
        <v>384</v>
      </c>
      <c r="F248" s="162" t="s">
        <v>385</v>
      </c>
      <c r="G248" s="163" t="s">
        <v>125</v>
      </c>
      <c r="H248" s="164">
        <v>1</v>
      </c>
      <c r="I248" s="165">
        <v>2340</v>
      </c>
      <c r="J248" s="166"/>
      <c r="K248" s="165">
        <f>ROUND(P248*H248,2)</f>
        <v>2340</v>
      </c>
      <c r="L248" s="162" t="s">
        <v>126</v>
      </c>
      <c r="M248" s="167"/>
      <c r="N248" s="168" t="s">
        <v>1</v>
      </c>
      <c r="O248" s="169" t="s">
        <v>37</v>
      </c>
      <c r="P248" s="170">
        <f>I248+J248</f>
        <v>2340</v>
      </c>
      <c r="Q248" s="170">
        <f>ROUND(I248*H248,2)</f>
        <v>2340</v>
      </c>
      <c r="R248" s="170">
        <f>ROUND(J248*H248,2)</f>
        <v>0</v>
      </c>
      <c r="S248" s="171">
        <v>0</v>
      </c>
      <c r="T248" s="171">
        <f>S248*H248</f>
        <v>0</v>
      </c>
      <c r="U248" s="171">
        <v>0</v>
      </c>
      <c r="V248" s="171">
        <f>U248*H248</f>
        <v>0</v>
      </c>
      <c r="W248" s="171">
        <v>0</v>
      </c>
      <c r="X248" s="172">
        <f>W248*H248</f>
        <v>0</v>
      </c>
      <c r="Y248" s="28"/>
      <c r="Z248" s="28"/>
      <c r="AA248" s="28"/>
      <c r="AB248" s="28"/>
      <c r="AC248" s="28"/>
      <c r="AD248" s="28"/>
      <c r="AE248" s="28"/>
      <c r="AR248" s="173" t="s">
        <v>153</v>
      </c>
      <c r="AT248" s="173" t="s">
        <v>122</v>
      </c>
      <c r="AU248" s="173" t="s">
        <v>74</v>
      </c>
      <c r="AY248" s="14" t="s">
        <v>127</v>
      </c>
      <c r="BE248" s="174">
        <f>IF(O248="základní",K248,0)</f>
        <v>2340</v>
      </c>
      <c r="BF248" s="174">
        <f>IF(O248="snížená",K248,0)</f>
        <v>0</v>
      </c>
      <c r="BG248" s="174">
        <f>IF(O248="zákl. přenesená",K248,0)</f>
        <v>0</v>
      </c>
      <c r="BH248" s="174">
        <f>IF(O248="sníž. přenesená",K248,0)</f>
        <v>0</v>
      </c>
      <c r="BI248" s="174">
        <f>IF(O248="nulová",K248,0)</f>
        <v>0</v>
      </c>
      <c r="BJ248" s="14" t="s">
        <v>82</v>
      </c>
      <c r="BK248" s="174">
        <f>ROUND(P248*H248,2)</f>
        <v>2340</v>
      </c>
      <c r="BL248" s="14" t="s">
        <v>137</v>
      </c>
      <c r="BM248" s="173" t="s">
        <v>386</v>
      </c>
    </row>
    <row r="249" spans="1:65" s="2" customFormat="1" ht="19.5">
      <c r="A249" s="28"/>
      <c r="B249" s="29"/>
      <c r="C249" s="30"/>
      <c r="D249" s="175" t="s">
        <v>129</v>
      </c>
      <c r="E249" s="30"/>
      <c r="F249" s="176" t="s">
        <v>385</v>
      </c>
      <c r="G249" s="30"/>
      <c r="H249" s="30"/>
      <c r="I249" s="30"/>
      <c r="J249" s="30"/>
      <c r="K249" s="30"/>
      <c r="L249" s="30"/>
      <c r="M249" s="33"/>
      <c r="N249" s="177"/>
      <c r="O249" s="178"/>
      <c r="P249" s="65"/>
      <c r="Q249" s="65"/>
      <c r="R249" s="65"/>
      <c r="S249" s="65"/>
      <c r="T249" s="65"/>
      <c r="U249" s="65"/>
      <c r="V249" s="65"/>
      <c r="W249" s="65"/>
      <c r="X249" s="66"/>
      <c r="Y249" s="28"/>
      <c r="Z249" s="28"/>
      <c r="AA249" s="28"/>
      <c r="AB249" s="28"/>
      <c r="AC249" s="28"/>
      <c r="AD249" s="28"/>
      <c r="AE249" s="28"/>
      <c r="AT249" s="14" t="s">
        <v>129</v>
      </c>
      <c r="AU249" s="14" t="s">
        <v>74</v>
      </c>
    </row>
    <row r="250" spans="1:65" s="2" customFormat="1" ht="24.2" customHeight="1">
      <c r="A250" s="28"/>
      <c r="B250" s="29"/>
      <c r="C250" s="160" t="s">
        <v>387</v>
      </c>
      <c r="D250" s="160" t="s">
        <v>122</v>
      </c>
      <c r="E250" s="161" t="s">
        <v>388</v>
      </c>
      <c r="F250" s="162" t="s">
        <v>389</v>
      </c>
      <c r="G250" s="163" t="s">
        <v>125</v>
      </c>
      <c r="H250" s="164">
        <v>1</v>
      </c>
      <c r="I250" s="165">
        <v>5400</v>
      </c>
      <c r="J250" s="166"/>
      <c r="K250" s="165">
        <f>ROUND(P250*H250,2)</f>
        <v>5400</v>
      </c>
      <c r="L250" s="162" t="s">
        <v>126</v>
      </c>
      <c r="M250" s="167"/>
      <c r="N250" s="168" t="s">
        <v>1</v>
      </c>
      <c r="O250" s="169" t="s">
        <v>37</v>
      </c>
      <c r="P250" s="170">
        <f>I250+J250</f>
        <v>5400</v>
      </c>
      <c r="Q250" s="170">
        <f>ROUND(I250*H250,2)</f>
        <v>5400</v>
      </c>
      <c r="R250" s="170">
        <f>ROUND(J250*H250,2)</f>
        <v>0</v>
      </c>
      <c r="S250" s="171">
        <v>0</v>
      </c>
      <c r="T250" s="171">
        <f>S250*H250</f>
        <v>0</v>
      </c>
      <c r="U250" s="171">
        <v>0</v>
      </c>
      <c r="V250" s="171">
        <f>U250*H250</f>
        <v>0</v>
      </c>
      <c r="W250" s="171">
        <v>0</v>
      </c>
      <c r="X250" s="172">
        <f>W250*H250</f>
        <v>0</v>
      </c>
      <c r="Y250" s="28"/>
      <c r="Z250" s="28"/>
      <c r="AA250" s="28"/>
      <c r="AB250" s="28"/>
      <c r="AC250" s="28"/>
      <c r="AD250" s="28"/>
      <c r="AE250" s="28"/>
      <c r="AR250" s="173" t="s">
        <v>153</v>
      </c>
      <c r="AT250" s="173" t="s">
        <v>122</v>
      </c>
      <c r="AU250" s="173" t="s">
        <v>74</v>
      </c>
      <c r="AY250" s="14" t="s">
        <v>127</v>
      </c>
      <c r="BE250" s="174">
        <f>IF(O250="základní",K250,0)</f>
        <v>5400</v>
      </c>
      <c r="BF250" s="174">
        <f>IF(O250="snížená",K250,0)</f>
        <v>0</v>
      </c>
      <c r="BG250" s="174">
        <f>IF(O250="zákl. přenesená",K250,0)</f>
        <v>0</v>
      </c>
      <c r="BH250" s="174">
        <f>IF(O250="sníž. přenesená",K250,0)</f>
        <v>0</v>
      </c>
      <c r="BI250" s="174">
        <f>IF(O250="nulová",K250,0)</f>
        <v>0</v>
      </c>
      <c r="BJ250" s="14" t="s">
        <v>82</v>
      </c>
      <c r="BK250" s="174">
        <f>ROUND(P250*H250,2)</f>
        <v>5400</v>
      </c>
      <c r="BL250" s="14" t="s">
        <v>137</v>
      </c>
      <c r="BM250" s="173" t="s">
        <v>390</v>
      </c>
    </row>
    <row r="251" spans="1:65" s="2" customFormat="1" ht="19.5">
      <c r="A251" s="28"/>
      <c r="B251" s="29"/>
      <c r="C251" s="30"/>
      <c r="D251" s="175" t="s">
        <v>129</v>
      </c>
      <c r="E251" s="30"/>
      <c r="F251" s="176" t="s">
        <v>389</v>
      </c>
      <c r="G251" s="30"/>
      <c r="H251" s="30"/>
      <c r="I251" s="30"/>
      <c r="J251" s="30"/>
      <c r="K251" s="30"/>
      <c r="L251" s="30"/>
      <c r="M251" s="33"/>
      <c r="N251" s="177"/>
      <c r="O251" s="178"/>
      <c r="P251" s="65"/>
      <c r="Q251" s="65"/>
      <c r="R251" s="65"/>
      <c r="S251" s="65"/>
      <c r="T251" s="65"/>
      <c r="U251" s="65"/>
      <c r="V251" s="65"/>
      <c r="W251" s="65"/>
      <c r="X251" s="66"/>
      <c r="Y251" s="28"/>
      <c r="Z251" s="28"/>
      <c r="AA251" s="28"/>
      <c r="AB251" s="28"/>
      <c r="AC251" s="28"/>
      <c r="AD251" s="28"/>
      <c r="AE251" s="28"/>
      <c r="AT251" s="14" t="s">
        <v>129</v>
      </c>
      <c r="AU251" s="14" t="s">
        <v>74</v>
      </c>
    </row>
    <row r="252" spans="1:65" s="2" customFormat="1" ht="33" customHeight="1">
      <c r="A252" s="28"/>
      <c r="B252" s="29"/>
      <c r="C252" s="160" t="s">
        <v>391</v>
      </c>
      <c r="D252" s="160" t="s">
        <v>122</v>
      </c>
      <c r="E252" s="161" t="s">
        <v>392</v>
      </c>
      <c r="F252" s="162" t="s">
        <v>393</v>
      </c>
      <c r="G252" s="163" t="s">
        <v>125</v>
      </c>
      <c r="H252" s="164">
        <v>4</v>
      </c>
      <c r="I252" s="165">
        <v>2500</v>
      </c>
      <c r="J252" s="166"/>
      <c r="K252" s="165">
        <f>ROUND(P252*H252,2)</f>
        <v>10000</v>
      </c>
      <c r="L252" s="162" t="s">
        <v>126</v>
      </c>
      <c r="M252" s="167"/>
      <c r="N252" s="168" t="s">
        <v>1</v>
      </c>
      <c r="O252" s="169" t="s">
        <v>37</v>
      </c>
      <c r="P252" s="170">
        <f>I252+J252</f>
        <v>2500</v>
      </c>
      <c r="Q252" s="170">
        <f>ROUND(I252*H252,2)</f>
        <v>10000</v>
      </c>
      <c r="R252" s="170">
        <f>ROUND(J252*H252,2)</f>
        <v>0</v>
      </c>
      <c r="S252" s="171">
        <v>0</v>
      </c>
      <c r="T252" s="171">
        <f>S252*H252</f>
        <v>0</v>
      </c>
      <c r="U252" s="171">
        <v>0</v>
      </c>
      <c r="V252" s="171">
        <f>U252*H252</f>
        <v>0</v>
      </c>
      <c r="W252" s="171">
        <v>0</v>
      </c>
      <c r="X252" s="172">
        <f>W252*H252</f>
        <v>0</v>
      </c>
      <c r="Y252" s="28"/>
      <c r="Z252" s="28"/>
      <c r="AA252" s="28"/>
      <c r="AB252" s="28"/>
      <c r="AC252" s="28"/>
      <c r="AD252" s="28"/>
      <c r="AE252" s="28"/>
      <c r="AR252" s="173" t="s">
        <v>153</v>
      </c>
      <c r="AT252" s="173" t="s">
        <v>122</v>
      </c>
      <c r="AU252" s="173" t="s">
        <v>74</v>
      </c>
      <c r="AY252" s="14" t="s">
        <v>127</v>
      </c>
      <c r="BE252" s="174">
        <f>IF(O252="základní",K252,0)</f>
        <v>10000</v>
      </c>
      <c r="BF252" s="174">
        <f>IF(O252="snížená",K252,0)</f>
        <v>0</v>
      </c>
      <c r="BG252" s="174">
        <f>IF(O252="zákl. přenesená",K252,0)</f>
        <v>0</v>
      </c>
      <c r="BH252" s="174">
        <f>IF(O252="sníž. přenesená",K252,0)</f>
        <v>0</v>
      </c>
      <c r="BI252" s="174">
        <f>IF(O252="nulová",K252,0)</f>
        <v>0</v>
      </c>
      <c r="BJ252" s="14" t="s">
        <v>82</v>
      </c>
      <c r="BK252" s="174">
        <f>ROUND(P252*H252,2)</f>
        <v>10000</v>
      </c>
      <c r="BL252" s="14" t="s">
        <v>137</v>
      </c>
      <c r="BM252" s="173" t="s">
        <v>394</v>
      </c>
    </row>
    <row r="253" spans="1:65" s="2" customFormat="1" ht="19.5">
      <c r="A253" s="28"/>
      <c r="B253" s="29"/>
      <c r="C253" s="30"/>
      <c r="D253" s="175" t="s">
        <v>129</v>
      </c>
      <c r="E253" s="30"/>
      <c r="F253" s="176" t="s">
        <v>393</v>
      </c>
      <c r="G253" s="30"/>
      <c r="H253" s="30"/>
      <c r="I253" s="30"/>
      <c r="J253" s="30"/>
      <c r="K253" s="30"/>
      <c r="L253" s="30"/>
      <c r="M253" s="33"/>
      <c r="N253" s="177"/>
      <c r="O253" s="178"/>
      <c r="P253" s="65"/>
      <c r="Q253" s="65"/>
      <c r="R253" s="65"/>
      <c r="S253" s="65"/>
      <c r="T253" s="65"/>
      <c r="U253" s="65"/>
      <c r="V253" s="65"/>
      <c r="W253" s="65"/>
      <c r="X253" s="66"/>
      <c r="Y253" s="28"/>
      <c r="Z253" s="28"/>
      <c r="AA253" s="28"/>
      <c r="AB253" s="28"/>
      <c r="AC253" s="28"/>
      <c r="AD253" s="28"/>
      <c r="AE253" s="28"/>
      <c r="AT253" s="14" t="s">
        <v>129</v>
      </c>
      <c r="AU253" s="14" t="s">
        <v>74</v>
      </c>
    </row>
    <row r="254" spans="1:65" s="2" customFormat="1" ht="33" customHeight="1">
      <c r="A254" s="28"/>
      <c r="B254" s="29"/>
      <c r="C254" s="160" t="s">
        <v>395</v>
      </c>
      <c r="D254" s="160" t="s">
        <v>122</v>
      </c>
      <c r="E254" s="161" t="s">
        <v>396</v>
      </c>
      <c r="F254" s="162" t="s">
        <v>397</v>
      </c>
      <c r="G254" s="163" t="s">
        <v>125</v>
      </c>
      <c r="H254" s="164">
        <v>1</v>
      </c>
      <c r="I254" s="165">
        <v>12000</v>
      </c>
      <c r="J254" s="166"/>
      <c r="K254" s="165">
        <f>ROUND(P254*H254,2)</f>
        <v>12000</v>
      </c>
      <c r="L254" s="162" t="s">
        <v>126</v>
      </c>
      <c r="M254" s="167"/>
      <c r="N254" s="168" t="s">
        <v>1</v>
      </c>
      <c r="O254" s="169" t="s">
        <v>37</v>
      </c>
      <c r="P254" s="170">
        <f>I254+J254</f>
        <v>12000</v>
      </c>
      <c r="Q254" s="170">
        <f>ROUND(I254*H254,2)</f>
        <v>12000</v>
      </c>
      <c r="R254" s="170">
        <f>ROUND(J254*H254,2)</f>
        <v>0</v>
      </c>
      <c r="S254" s="171">
        <v>0</v>
      </c>
      <c r="T254" s="171">
        <f>S254*H254</f>
        <v>0</v>
      </c>
      <c r="U254" s="171">
        <v>0</v>
      </c>
      <c r="V254" s="171">
        <f>U254*H254</f>
        <v>0</v>
      </c>
      <c r="W254" s="171">
        <v>0</v>
      </c>
      <c r="X254" s="172">
        <f>W254*H254</f>
        <v>0</v>
      </c>
      <c r="Y254" s="28"/>
      <c r="Z254" s="28"/>
      <c r="AA254" s="28"/>
      <c r="AB254" s="28"/>
      <c r="AC254" s="28"/>
      <c r="AD254" s="28"/>
      <c r="AE254" s="28"/>
      <c r="AR254" s="173" t="s">
        <v>153</v>
      </c>
      <c r="AT254" s="173" t="s">
        <v>122</v>
      </c>
      <c r="AU254" s="173" t="s">
        <v>74</v>
      </c>
      <c r="AY254" s="14" t="s">
        <v>127</v>
      </c>
      <c r="BE254" s="174">
        <f>IF(O254="základní",K254,0)</f>
        <v>12000</v>
      </c>
      <c r="BF254" s="174">
        <f>IF(O254="snížená",K254,0)</f>
        <v>0</v>
      </c>
      <c r="BG254" s="174">
        <f>IF(O254="zákl. přenesená",K254,0)</f>
        <v>0</v>
      </c>
      <c r="BH254" s="174">
        <f>IF(O254="sníž. přenesená",K254,0)</f>
        <v>0</v>
      </c>
      <c r="BI254" s="174">
        <f>IF(O254="nulová",K254,0)</f>
        <v>0</v>
      </c>
      <c r="BJ254" s="14" t="s">
        <v>82</v>
      </c>
      <c r="BK254" s="174">
        <f>ROUND(P254*H254,2)</f>
        <v>12000</v>
      </c>
      <c r="BL254" s="14" t="s">
        <v>137</v>
      </c>
      <c r="BM254" s="173" t="s">
        <v>398</v>
      </c>
    </row>
    <row r="255" spans="1:65" s="2" customFormat="1" ht="19.5">
      <c r="A255" s="28"/>
      <c r="B255" s="29"/>
      <c r="C255" s="30"/>
      <c r="D255" s="175" t="s">
        <v>129</v>
      </c>
      <c r="E255" s="30"/>
      <c r="F255" s="176" t="s">
        <v>397</v>
      </c>
      <c r="G255" s="30"/>
      <c r="H255" s="30"/>
      <c r="I255" s="30"/>
      <c r="J255" s="30"/>
      <c r="K255" s="30"/>
      <c r="L255" s="30"/>
      <c r="M255" s="33"/>
      <c r="N255" s="177"/>
      <c r="O255" s="178"/>
      <c r="P255" s="65"/>
      <c r="Q255" s="65"/>
      <c r="R255" s="65"/>
      <c r="S255" s="65"/>
      <c r="T255" s="65"/>
      <c r="U255" s="65"/>
      <c r="V255" s="65"/>
      <c r="W255" s="65"/>
      <c r="X255" s="66"/>
      <c r="Y255" s="28"/>
      <c r="Z255" s="28"/>
      <c r="AA255" s="28"/>
      <c r="AB255" s="28"/>
      <c r="AC255" s="28"/>
      <c r="AD255" s="28"/>
      <c r="AE255" s="28"/>
      <c r="AT255" s="14" t="s">
        <v>129</v>
      </c>
      <c r="AU255" s="14" t="s">
        <v>74</v>
      </c>
    </row>
    <row r="256" spans="1:65" s="2" customFormat="1" ht="33" customHeight="1">
      <c r="A256" s="28"/>
      <c r="B256" s="29"/>
      <c r="C256" s="160" t="s">
        <v>399</v>
      </c>
      <c r="D256" s="160" t="s">
        <v>122</v>
      </c>
      <c r="E256" s="161" t="s">
        <v>400</v>
      </c>
      <c r="F256" s="162" t="s">
        <v>401</v>
      </c>
      <c r="G256" s="163" t="s">
        <v>125</v>
      </c>
      <c r="H256" s="164">
        <v>1</v>
      </c>
      <c r="I256" s="165">
        <v>5400</v>
      </c>
      <c r="J256" s="166"/>
      <c r="K256" s="165">
        <f>ROUND(P256*H256,2)</f>
        <v>5400</v>
      </c>
      <c r="L256" s="162" t="s">
        <v>126</v>
      </c>
      <c r="M256" s="167"/>
      <c r="N256" s="168" t="s">
        <v>1</v>
      </c>
      <c r="O256" s="169" t="s">
        <v>37</v>
      </c>
      <c r="P256" s="170">
        <f>I256+J256</f>
        <v>5400</v>
      </c>
      <c r="Q256" s="170">
        <f>ROUND(I256*H256,2)</f>
        <v>5400</v>
      </c>
      <c r="R256" s="170">
        <f>ROUND(J256*H256,2)</f>
        <v>0</v>
      </c>
      <c r="S256" s="171">
        <v>0</v>
      </c>
      <c r="T256" s="171">
        <f>S256*H256</f>
        <v>0</v>
      </c>
      <c r="U256" s="171">
        <v>0</v>
      </c>
      <c r="V256" s="171">
        <f>U256*H256</f>
        <v>0</v>
      </c>
      <c r="W256" s="171">
        <v>0</v>
      </c>
      <c r="X256" s="172">
        <f>W256*H256</f>
        <v>0</v>
      </c>
      <c r="Y256" s="28"/>
      <c r="Z256" s="28"/>
      <c r="AA256" s="28"/>
      <c r="AB256" s="28"/>
      <c r="AC256" s="28"/>
      <c r="AD256" s="28"/>
      <c r="AE256" s="28"/>
      <c r="AR256" s="173" t="s">
        <v>153</v>
      </c>
      <c r="AT256" s="173" t="s">
        <v>122</v>
      </c>
      <c r="AU256" s="173" t="s">
        <v>74</v>
      </c>
      <c r="AY256" s="14" t="s">
        <v>127</v>
      </c>
      <c r="BE256" s="174">
        <f>IF(O256="základní",K256,0)</f>
        <v>5400</v>
      </c>
      <c r="BF256" s="174">
        <f>IF(O256="snížená",K256,0)</f>
        <v>0</v>
      </c>
      <c r="BG256" s="174">
        <f>IF(O256="zákl. přenesená",K256,0)</f>
        <v>0</v>
      </c>
      <c r="BH256" s="174">
        <f>IF(O256="sníž. přenesená",K256,0)</f>
        <v>0</v>
      </c>
      <c r="BI256" s="174">
        <f>IF(O256="nulová",K256,0)</f>
        <v>0</v>
      </c>
      <c r="BJ256" s="14" t="s">
        <v>82</v>
      </c>
      <c r="BK256" s="174">
        <f>ROUND(P256*H256,2)</f>
        <v>5400</v>
      </c>
      <c r="BL256" s="14" t="s">
        <v>137</v>
      </c>
      <c r="BM256" s="173" t="s">
        <v>402</v>
      </c>
    </row>
    <row r="257" spans="1:65" s="2" customFormat="1" ht="19.5">
      <c r="A257" s="28"/>
      <c r="B257" s="29"/>
      <c r="C257" s="30"/>
      <c r="D257" s="175" t="s">
        <v>129</v>
      </c>
      <c r="E257" s="30"/>
      <c r="F257" s="176" t="s">
        <v>401</v>
      </c>
      <c r="G257" s="30"/>
      <c r="H257" s="30"/>
      <c r="I257" s="30"/>
      <c r="J257" s="30"/>
      <c r="K257" s="30"/>
      <c r="L257" s="30"/>
      <c r="M257" s="33"/>
      <c r="N257" s="177"/>
      <c r="O257" s="178"/>
      <c r="P257" s="65"/>
      <c r="Q257" s="65"/>
      <c r="R257" s="65"/>
      <c r="S257" s="65"/>
      <c r="T257" s="65"/>
      <c r="U257" s="65"/>
      <c r="V257" s="65"/>
      <c r="W257" s="65"/>
      <c r="X257" s="66"/>
      <c r="Y257" s="28"/>
      <c r="Z257" s="28"/>
      <c r="AA257" s="28"/>
      <c r="AB257" s="28"/>
      <c r="AC257" s="28"/>
      <c r="AD257" s="28"/>
      <c r="AE257" s="28"/>
      <c r="AT257" s="14" t="s">
        <v>129</v>
      </c>
      <c r="AU257" s="14" t="s">
        <v>74</v>
      </c>
    </row>
    <row r="258" spans="1:65" s="2" customFormat="1" ht="24.2" customHeight="1">
      <c r="A258" s="28"/>
      <c r="B258" s="29"/>
      <c r="C258" s="160" t="s">
        <v>403</v>
      </c>
      <c r="D258" s="160" t="s">
        <v>122</v>
      </c>
      <c r="E258" s="161" t="s">
        <v>404</v>
      </c>
      <c r="F258" s="162" t="s">
        <v>405</v>
      </c>
      <c r="G258" s="163" t="s">
        <v>125</v>
      </c>
      <c r="H258" s="164">
        <v>1</v>
      </c>
      <c r="I258" s="165">
        <v>4800</v>
      </c>
      <c r="J258" s="166"/>
      <c r="K258" s="165">
        <f>ROUND(P258*H258,2)</f>
        <v>4800</v>
      </c>
      <c r="L258" s="162" t="s">
        <v>126</v>
      </c>
      <c r="M258" s="167"/>
      <c r="N258" s="168" t="s">
        <v>1</v>
      </c>
      <c r="O258" s="169" t="s">
        <v>37</v>
      </c>
      <c r="P258" s="170">
        <f>I258+J258</f>
        <v>4800</v>
      </c>
      <c r="Q258" s="170">
        <f>ROUND(I258*H258,2)</f>
        <v>4800</v>
      </c>
      <c r="R258" s="170">
        <f>ROUND(J258*H258,2)</f>
        <v>0</v>
      </c>
      <c r="S258" s="171">
        <v>0</v>
      </c>
      <c r="T258" s="171">
        <f>S258*H258</f>
        <v>0</v>
      </c>
      <c r="U258" s="171">
        <v>0</v>
      </c>
      <c r="V258" s="171">
        <f>U258*H258</f>
        <v>0</v>
      </c>
      <c r="W258" s="171">
        <v>0</v>
      </c>
      <c r="X258" s="172">
        <f>W258*H258</f>
        <v>0</v>
      </c>
      <c r="Y258" s="28"/>
      <c r="Z258" s="28"/>
      <c r="AA258" s="28"/>
      <c r="AB258" s="28"/>
      <c r="AC258" s="28"/>
      <c r="AD258" s="28"/>
      <c r="AE258" s="28"/>
      <c r="AR258" s="173" t="s">
        <v>153</v>
      </c>
      <c r="AT258" s="173" t="s">
        <v>122</v>
      </c>
      <c r="AU258" s="173" t="s">
        <v>74</v>
      </c>
      <c r="AY258" s="14" t="s">
        <v>127</v>
      </c>
      <c r="BE258" s="174">
        <f>IF(O258="základní",K258,0)</f>
        <v>4800</v>
      </c>
      <c r="BF258" s="174">
        <f>IF(O258="snížená",K258,0)</f>
        <v>0</v>
      </c>
      <c r="BG258" s="174">
        <f>IF(O258="zákl. přenesená",K258,0)</f>
        <v>0</v>
      </c>
      <c r="BH258" s="174">
        <f>IF(O258="sníž. přenesená",K258,0)</f>
        <v>0</v>
      </c>
      <c r="BI258" s="174">
        <f>IF(O258="nulová",K258,0)</f>
        <v>0</v>
      </c>
      <c r="BJ258" s="14" t="s">
        <v>82</v>
      </c>
      <c r="BK258" s="174">
        <f>ROUND(P258*H258,2)</f>
        <v>4800</v>
      </c>
      <c r="BL258" s="14" t="s">
        <v>137</v>
      </c>
      <c r="BM258" s="173" t="s">
        <v>406</v>
      </c>
    </row>
    <row r="259" spans="1:65" s="2" customFormat="1" ht="19.5">
      <c r="A259" s="28"/>
      <c r="B259" s="29"/>
      <c r="C259" s="30"/>
      <c r="D259" s="175" t="s">
        <v>129</v>
      </c>
      <c r="E259" s="30"/>
      <c r="F259" s="176" t="s">
        <v>405</v>
      </c>
      <c r="G259" s="30"/>
      <c r="H259" s="30"/>
      <c r="I259" s="30"/>
      <c r="J259" s="30"/>
      <c r="K259" s="30"/>
      <c r="L259" s="30"/>
      <c r="M259" s="33"/>
      <c r="N259" s="177"/>
      <c r="O259" s="178"/>
      <c r="P259" s="65"/>
      <c r="Q259" s="65"/>
      <c r="R259" s="65"/>
      <c r="S259" s="65"/>
      <c r="T259" s="65"/>
      <c r="U259" s="65"/>
      <c r="V259" s="65"/>
      <c r="W259" s="65"/>
      <c r="X259" s="66"/>
      <c r="Y259" s="28"/>
      <c r="Z259" s="28"/>
      <c r="AA259" s="28"/>
      <c r="AB259" s="28"/>
      <c r="AC259" s="28"/>
      <c r="AD259" s="28"/>
      <c r="AE259" s="28"/>
      <c r="AT259" s="14" t="s">
        <v>129</v>
      </c>
      <c r="AU259" s="14" t="s">
        <v>74</v>
      </c>
    </row>
    <row r="260" spans="1:65" s="2" customFormat="1" ht="24.2" customHeight="1">
      <c r="A260" s="28"/>
      <c r="B260" s="29"/>
      <c r="C260" s="160" t="s">
        <v>407</v>
      </c>
      <c r="D260" s="160" t="s">
        <v>122</v>
      </c>
      <c r="E260" s="161" t="s">
        <v>408</v>
      </c>
      <c r="F260" s="162" t="s">
        <v>409</v>
      </c>
      <c r="G260" s="163" t="s">
        <v>125</v>
      </c>
      <c r="H260" s="164">
        <v>4</v>
      </c>
      <c r="I260" s="165">
        <v>2400</v>
      </c>
      <c r="J260" s="166"/>
      <c r="K260" s="165">
        <f>ROUND(P260*H260,2)</f>
        <v>9600</v>
      </c>
      <c r="L260" s="162" t="s">
        <v>126</v>
      </c>
      <c r="M260" s="167"/>
      <c r="N260" s="168" t="s">
        <v>1</v>
      </c>
      <c r="O260" s="169" t="s">
        <v>37</v>
      </c>
      <c r="P260" s="170">
        <f>I260+J260</f>
        <v>2400</v>
      </c>
      <c r="Q260" s="170">
        <f>ROUND(I260*H260,2)</f>
        <v>9600</v>
      </c>
      <c r="R260" s="170">
        <f>ROUND(J260*H260,2)</f>
        <v>0</v>
      </c>
      <c r="S260" s="171">
        <v>0</v>
      </c>
      <c r="T260" s="171">
        <f>S260*H260</f>
        <v>0</v>
      </c>
      <c r="U260" s="171">
        <v>0</v>
      </c>
      <c r="V260" s="171">
        <f>U260*H260</f>
        <v>0</v>
      </c>
      <c r="W260" s="171">
        <v>0</v>
      </c>
      <c r="X260" s="172">
        <f>W260*H260</f>
        <v>0</v>
      </c>
      <c r="Y260" s="28"/>
      <c r="Z260" s="28"/>
      <c r="AA260" s="28"/>
      <c r="AB260" s="28"/>
      <c r="AC260" s="28"/>
      <c r="AD260" s="28"/>
      <c r="AE260" s="28"/>
      <c r="AR260" s="173" t="s">
        <v>153</v>
      </c>
      <c r="AT260" s="173" t="s">
        <v>122</v>
      </c>
      <c r="AU260" s="173" t="s">
        <v>74</v>
      </c>
      <c r="AY260" s="14" t="s">
        <v>127</v>
      </c>
      <c r="BE260" s="174">
        <f>IF(O260="základní",K260,0)</f>
        <v>9600</v>
      </c>
      <c r="BF260" s="174">
        <f>IF(O260="snížená",K260,0)</f>
        <v>0</v>
      </c>
      <c r="BG260" s="174">
        <f>IF(O260="zákl. přenesená",K260,0)</f>
        <v>0</v>
      </c>
      <c r="BH260" s="174">
        <f>IF(O260="sníž. přenesená",K260,0)</f>
        <v>0</v>
      </c>
      <c r="BI260" s="174">
        <f>IF(O260="nulová",K260,0)</f>
        <v>0</v>
      </c>
      <c r="BJ260" s="14" t="s">
        <v>82</v>
      </c>
      <c r="BK260" s="174">
        <f>ROUND(P260*H260,2)</f>
        <v>9600</v>
      </c>
      <c r="BL260" s="14" t="s">
        <v>137</v>
      </c>
      <c r="BM260" s="173" t="s">
        <v>410</v>
      </c>
    </row>
    <row r="261" spans="1:65" s="2" customFormat="1" ht="19.5">
      <c r="A261" s="28"/>
      <c r="B261" s="29"/>
      <c r="C261" s="30"/>
      <c r="D261" s="175" t="s">
        <v>129</v>
      </c>
      <c r="E261" s="30"/>
      <c r="F261" s="176" t="s">
        <v>409</v>
      </c>
      <c r="G261" s="30"/>
      <c r="H261" s="30"/>
      <c r="I261" s="30"/>
      <c r="J261" s="30"/>
      <c r="K261" s="30"/>
      <c r="L261" s="30"/>
      <c r="M261" s="33"/>
      <c r="N261" s="177"/>
      <c r="O261" s="178"/>
      <c r="P261" s="65"/>
      <c r="Q261" s="65"/>
      <c r="R261" s="65"/>
      <c r="S261" s="65"/>
      <c r="T261" s="65"/>
      <c r="U261" s="65"/>
      <c r="V261" s="65"/>
      <c r="W261" s="65"/>
      <c r="X261" s="66"/>
      <c r="Y261" s="28"/>
      <c r="Z261" s="28"/>
      <c r="AA261" s="28"/>
      <c r="AB261" s="28"/>
      <c r="AC261" s="28"/>
      <c r="AD261" s="28"/>
      <c r="AE261" s="28"/>
      <c r="AT261" s="14" t="s">
        <v>129</v>
      </c>
      <c r="AU261" s="14" t="s">
        <v>74</v>
      </c>
    </row>
    <row r="262" spans="1:65" s="2" customFormat="1" ht="24.2" customHeight="1">
      <c r="A262" s="28"/>
      <c r="B262" s="29"/>
      <c r="C262" s="160" t="s">
        <v>411</v>
      </c>
      <c r="D262" s="160" t="s">
        <v>122</v>
      </c>
      <c r="E262" s="161" t="s">
        <v>412</v>
      </c>
      <c r="F262" s="162" t="s">
        <v>413</v>
      </c>
      <c r="G262" s="163" t="s">
        <v>125</v>
      </c>
      <c r="H262" s="164">
        <v>8</v>
      </c>
      <c r="I262" s="165">
        <v>19200</v>
      </c>
      <c r="J262" s="166"/>
      <c r="K262" s="165">
        <f>ROUND(P262*H262,2)</f>
        <v>153600</v>
      </c>
      <c r="L262" s="162" t="s">
        <v>126</v>
      </c>
      <c r="M262" s="167"/>
      <c r="N262" s="168" t="s">
        <v>1</v>
      </c>
      <c r="O262" s="169" t="s">
        <v>37</v>
      </c>
      <c r="P262" s="170">
        <f>I262+J262</f>
        <v>19200</v>
      </c>
      <c r="Q262" s="170">
        <f>ROUND(I262*H262,2)</f>
        <v>153600</v>
      </c>
      <c r="R262" s="170">
        <f>ROUND(J262*H262,2)</f>
        <v>0</v>
      </c>
      <c r="S262" s="171">
        <v>0</v>
      </c>
      <c r="T262" s="171">
        <f>S262*H262</f>
        <v>0</v>
      </c>
      <c r="U262" s="171">
        <v>0</v>
      </c>
      <c r="V262" s="171">
        <f>U262*H262</f>
        <v>0</v>
      </c>
      <c r="W262" s="171">
        <v>0</v>
      </c>
      <c r="X262" s="172">
        <f>W262*H262</f>
        <v>0</v>
      </c>
      <c r="Y262" s="28"/>
      <c r="Z262" s="28"/>
      <c r="AA262" s="28"/>
      <c r="AB262" s="28"/>
      <c r="AC262" s="28"/>
      <c r="AD262" s="28"/>
      <c r="AE262" s="28"/>
      <c r="AR262" s="173" t="s">
        <v>84</v>
      </c>
      <c r="AT262" s="173" t="s">
        <v>122</v>
      </c>
      <c r="AU262" s="173" t="s">
        <v>74</v>
      </c>
      <c r="AY262" s="14" t="s">
        <v>127</v>
      </c>
      <c r="BE262" s="174">
        <f>IF(O262="základní",K262,0)</f>
        <v>153600</v>
      </c>
      <c r="BF262" s="174">
        <f>IF(O262="snížená",K262,0)</f>
        <v>0</v>
      </c>
      <c r="BG262" s="174">
        <f>IF(O262="zákl. přenesená",K262,0)</f>
        <v>0</v>
      </c>
      <c r="BH262" s="174">
        <f>IF(O262="sníž. přenesená",K262,0)</f>
        <v>0</v>
      </c>
      <c r="BI262" s="174">
        <f>IF(O262="nulová",K262,0)</f>
        <v>0</v>
      </c>
      <c r="BJ262" s="14" t="s">
        <v>82</v>
      </c>
      <c r="BK262" s="174">
        <f>ROUND(P262*H262,2)</f>
        <v>153600</v>
      </c>
      <c r="BL262" s="14" t="s">
        <v>82</v>
      </c>
      <c r="BM262" s="173" t="s">
        <v>414</v>
      </c>
    </row>
    <row r="263" spans="1:65" s="2" customFormat="1" ht="19.5">
      <c r="A263" s="28"/>
      <c r="B263" s="29"/>
      <c r="C263" s="30"/>
      <c r="D263" s="175" t="s">
        <v>129</v>
      </c>
      <c r="E263" s="30"/>
      <c r="F263" s="176" t="s">
        <v>413</v>
      </c>
      <c r="G263" s="30"/>
      <c r="H263" s="30"/>
      <c r="I263" s="30"/>
      <c r="J263" s="30"/>
      <c r="K263" s="30"/>
      <c r="L263" s="30"/>
      <c r="M263" s="33"/>
      <c r="N263" s="177"/>
      <c r="O263" s="178"/>
      <c r="P263" s="65"/>
      <c r="Q263" s="65"/>
      <c r="R263" s="65"/>
      <c r="S263" s="65"/>
      <c r="T263" s="65"/>
      <c r="U263" s="65"/>
      <c r="V263" s="65"/>
      <c r="W263" s="65"/>
      <c r="X263" s="66"/>
      <c r="Y263" s="28"/>
      <c r="Z263" s="28"/>
      <c r="AA263" s="28"/>
      <c r="AB263" s="28"/>
      <c r="AC263" s="28"/>
      <c r="AD263" s="28"/>
      <c r="AE263" s="28"/>
      <c r="AT263" s="14" t="s">
        <v>129</v>
      </c>
      <c r="AU263" s="14" t="s">
        <v>74</v>
      </c>
    </row>
    <row r="264" spans="1:65" s="2" customFormat="1" ht="24.2" customHeight="1">
      <c r="A264" s="28"/>
      <c r="B264" s="29"/>
      <c r="C264" s="160" t="s">
        <v>415</v>
      </c>
      <c r="D264" s="160" t="s">
        <v>122</v>
      </c>
      <c r="E264" s="161" t="s">
        <v>416</v>
      </c>
      <c r="F264" s="162" t="s">
        <v>417</v>
      </c>
      <c r="G264" s="163" t="s">
        <v>125</v>
      </c>
      <c r="H264" s="164">
        <v>1</v>
      </c>
      <c r="I264" s="165">
        <v>1440</v>
      </c>
      <c r="J264" s="166"/>
      <c r="K264" s="165">
        <f>ROUND(P264*H264,2)</f>
        <v>1440</v>
      </c>
      <c r="L264" s="162" t="s">
        <v>126</v>
      </c>
      <c r="M264" s="167"/>
      <c r="N264" s="168" t="s">
        <v>1</v>
      </c>
      <c r="O264" s="169" t="s">
        <v>37</v>
      </c>
      <c r="P264" s="170">
        <f>I264+J264</f>
        <v>1440</v>
      </c>
      <c r="Q264" s="170">
        <f>ROUND(I264*H264,2)</f>
        <v>1440</v>
      </c>
      <c r="R264" s="170">
        <f>ROUND(J264*H264,2)</f>
        <v>0</v>
      </c>
      <c r="S264" s="171">
        <v>0</v>
      </c>
      <c r="T264" s="171">
        <f>S264*H264</f>
        <v>0</v>
      </c>
      <c r="U264" s="171">
        <v>0</v>
      </c>
      <c r="V264" s="171">
        <f>U264*H264</f>
        <v>0</v>
      </c>
      <c r="W264" s="171">
        <v>0</v>
      </c>
      <c r="X264" s="172">
        <f>W264*H264</f>
        <v>0</v>
      </c>
      <c r="Y264" s="28"/>
      <c r="Z264" s="28"/>
      <c r="AA264" s="28"/>
      <c r="AB264" s="28"/>
      <c r="AC264" s="28"/>
      <c r="AD264" s="28"/>
      <c r="AE264" s="28"/>
      <c r="AR264" s="173" t="s">
        <v>153</v>
      </c>
      <c r="AT264" s="173" t="s">
        <v>122</v>
      </c>
      <c r="AU264" s="173" t="s">
        <v>74</v>
      </c>
      <c r="AY264" s="14" t="s">
        <v>127</v>
      </c>
      <c r="BE264" s="174">
        <f>IF(O264="základní",K264,0)</f>
        <v>1440</v>
      </c>
      <c r="BF264" s="174">
        <f>IF(O264="snížená",K264,0)</f>
        <v>0</v>
      </c>
      <c r="BG264" s="174">
        <f>IF(O264="zákl. přenesená",K264,0)</f>
        <v>0</v>
      </c>
      <c r="BH264" s="174">
        <f>IF(O264="sníž. přenesená",K264,0)</f>
        <v>0</v>
      </c>
      <c r="BI264" s="174">
        <f>IF(O264="nulová",K264,0)</f>
        <v>0</v>
      </c>
      <c r="BJ264" s="14" t="s">
        <v>82</v>
      </c>
      <c r="BK264" s="174">
        <f>ROUND(P264*H264,2)</f>
        <v>1440</v>
      </c>
      <c r="BL264" s="14" t="s">
        <v>137</v>
      </c>
      <c r="BM264" s="173" t="s">
        <v>418</v>
      </c>
    </row>
    <row r="265" spans="1:65" s="2" customFormat="1" ht="11.25">
      <c r="A265" s="28"/>
      <c r="B265" s="29"/>
      <c r="C265" s="30"/>
      <c r="D265" s="175" t="s">
        <v>129</v>
      </c>
      <c r="E265" s="30"/>
      <c r="F265" s="176" t="s">
        <v>417</v>
      </c>
      <c r="G265" s="30"/>
      <c r="H265" s="30"/>
      <c r="I265" s="30"/>
      <c r="J265" s="30"/>
      <c r="K265" s="30"/>
      <c r="L265" s="30"/>
      <c r="M265" s="33"/>
      <c r="N265" s="177"/>
      <c r="O265" s="178"/>
      <c r="P265" s="65"/>
      <c r="Q265" s="65"/>
      <c r="R265" s="65"/>
      <c r="S265" s="65"/>
      <c r="T265" s="65"/>
      <c r="U265" s="65"/>
      <c r="V265" s="65"/>
      <c r="W265" s="65"/>
      <c r="X265" s="66"/>
      <c r="Y265" s="28"/>
      <c r="Z265" s="28"/>
      <c r="AA265" s="28"/>
      <c r="AB265" s="28"/>
      <c r="AC265" s="28"/>
      <c r="AD265" s="28"/>
      <c r="AE265" s="28"/>
      <c r="AT265" s="14" t="s">
        <v>129</v>
      </c>
      <c r="AU265" s="14" t="s">
        <v>74</v>
      </c>
    </row>
    <row r="266" spans="1:65" s="2" customFormat="1" ht="49.15" customHeight="1">
      <c r="A266" s="28"/>
      <c r="B266" s="29"/>
      <c r="C266" s="160" t="s">
        <v>419</v>
      </c>
      <c r="D266" s="160" t="s">
        <v>122</v>
      </c>
      <c r="E266" s="161" t="s">
        <v>420</v>
      </c>
      <c r="F266" s="162" t="s">
        <v>421</v>
      </c>
      <c r="G266" s="163" t="s">
        <v>125</v>
      </c>
      <c r="H266" s="164">
        <v>1</v>
      </c>
      <c r="I266" s="165">
        <v>8880</v>
      </c>
      <c r="J266" s="166"/>
      <c r="K266" s="165">
        <f>ROUND(P266*H266,2)</f>
        <v>8880</v>
      </c>
      <c r="L266" s="162" t="s">
        <v>126</v>
      </c>
      <c r="M266" s="167"/>
      <c r="N266" s="168" t="s">
        <v>1</v>
      </c>
      <c r="O266" s="169" t="s">
        <v>37</v>
      </c>
      <c r="P266" s="170">
        <f>I266+J266</f>
        <v>8880</v>
      </c>
      <c r="Q266" s="170">
        <f>ROUND(I266*H266,2)</f>
        <v>8880</v>
      </c>
      <c r="R266" s="170">
        <f>ROUND(J266*H266,2)</f>
        <v>0</v>
      </c>
      <c r="S266" s="171">
        <v>0</v>
      </c>
      <c r="T266" s="171">
        <f>S266*H266</f>
        <v>0</v>
      </c>
      <c r="U266" s="171">
        <v>0</v>
      </c>
      <c r="V266" s="171">
        <f>U266*H266</f>
        <v>0</v>
      </c>
      <c r="W266" s="171">
        <v>0</v>
      </c>
      <c r="X266" s="172">
        <f>W266*H266</f>
        <v>0</v>
      </c>
      <c r="Y266" s="28"/>
      <c r="Z266" s="28"/>
      <c r="AA266" s="28"/>
      <c r="AB266" s="28"/>
      <c r="AC266" s="28"/>
      <c r="AD266" s="28"/>
      <c r="AE266" s="28"/>
      <c r="AR266" s="173" t="s">
        <v>153</v>
      </c>
      <c r="AT266" s="173" t="s">
        <v>122</v>
      </c>
      <c r="AU266" s="173" t="s">
        <v>74</v>
      </c>
      <c r="AY266" s="14" t="s">
        <v>127</v>
      </c>
      <c r="BE266" s="174">
        <f>IF(O266="základní",K266,0)</f>
        <v>8880</v>
      </c>
      <c r="BF266" s="174">
        <f>IF(O266="snížená",K266,0)</f>
        <v>0</v>
      </c>
      <c r="BG266" s="174">
        <f>IF(O266="zákl. přenesená",K266,0)</f>
        <v>0</v>
      </c>
      <c r="BH266" s="174">
        <f>IF(O266="sníž. přenesená",K266,0)</f>
        <v>0</v>
      </c>
      <c r="BI266" s="174">
        <f>IF(O266="nulová",K266,0)</f>
        <v>0</v>
      </c>
      <c r="BJ266" s="14" t="s">
        <v>82</v>
      </c>
      <c r="BK266" s="174">
        <f>ROUND(P266*H266,2)</f>
        <v>8880</v>
      </c>
      <c r="BL266" s="14" t="s">
        <v>137</v>
      </c>
      <c r="BM266" s="173" t="s">
        <v>422</v>
      </c>
    </row>
    <row r="267" spans="1:65" s="2" customFormat="1" ht="29.25">
      <c r="A267" s="28"/>
      <c r="B267" s="29"/>
      <c r="C267" s="30"/>
      <c r="D267" s="175" t="s">
        <v>129</v>
      </c>
      <c r="E267" s="30"/>
      <c r="F267" s="176" t="s">
        <v>421</v>
      </c>
      <c r="G267" s="30"/>
      <c r="H267" s="30"/>
      <c r="I267" s="30"/>
      <c r="J267" s="30"/>
      <c r="K267" s="30"/>
      <c r="L267" s="30"/>
      <c r="M267" s="33"/>
      <c r="N267" s="177"/>
      <c r="O267" s="178"/>
      <c r="P267" s="65"/>
      <c r="Q267" s="65"/>
      <c r="R267" s="65"/>
      <c r="S267" s="65"/>
      <c r="T267" s="65"/>
      <c r="U267" s="65"/>
      <c r="V267" s="65"/>
      <c r="W267" s="65"/>
      <c r="X267" s="66"/>
      <c r="Y267" s="28"/>
      <c r="Z267" s="28"/>
      <c r="AA267" s="28"/>
      <c r="AB267" s="28"/>
      <c r="AC267" s="28"/>
      <c r="AD267" s="28"/>
      <c r="AE267" s="28"/>
      <c r="AT267" s="14" t="s">
        <v>129</v>
      </c>
      <c r="AU267" s="14" t="s">
        <v>74</v>
      </c>
    </row>
    <row r="268" spans="1:65" s="2" customFormat="1" ht="49.15" customHeight="1">
      <c r="A268" s="28"/>
      <c r="B268" s="29"/>
      <c r="C268" s="160" t="s">
        <v>423</v>
      </c>
      <c r="D268" s="160" t="s">
        <v>122</v>
      </c>
      <c r="E268" s="161" t="s">
        <v>424</v>
      </c>
      <c r="F268" s="162" t="s">
        <v>425</v>
      </c>
      <c r="G268" s="163" t="s">
        <v>125</v>
      </c>
      <c r="H268" s="164">
        <v>1</v>
      </c>
      <c r="I268" s="165">
        <v>9240</v>
      </c>
      <c r="J268" s="166"/>
      <c r="K268" s="165">
        <f>ROUND(P268*H268,2)</f>
        <v>9240</v>
      </c>
      <c r="L268" s="162" t="s">
        <v>126</v>
      </c>
      <c r="M268" s="167"/>
      <c r="N268" s="168" t="s">
        <v>1</v>
      </c>
      <c r="O268" s="169" t="s">
        <v>37</v>
      </c>
      <c r="P268" s="170">
        <f>I268+J268</f>
        <v>9240</v>
      </c>
      <c r="Q268" s="170">
        <f>ROUND(I268*H268,2)</f>
        <v>9240</v>
      </c>
      <c r="R268" s="170">
        <f>ROUND(J268*H268,2)</f>
        <v>0</v>
      </c>
      <c r="S268" s="171">
        <v>0</v>
      </c>
      <c r="T268" s="171">
        <f>S268*H268</f>
        <v>0</v>
      </c>
      <c r="U268" s="171">
        <v>0</v>
      </c>
      <c r="V268" s="171">
        <f>U268*H268</f>
        <v>0</v>
      </c>
      <c r="W268" s="171">
        <v>0</v>
      </c>
      <c r="X268" s="172">
        <f>W268*H268</f>
        <v>0</v>
      </c>
      <c r="Y268" s="28"/>
      <c r="Z268" s="28"/>
      <c r="AA268" s="28"/>
      <c r="AB268" s="28"/>
      <c r="AC268" s="28"/>
      <c r="AD268" s="28"/>
      <c r="AE268" s="28"/>
      <c r="AR268" s="173" t="s">
        <v>153</v>
      </c>
      <c r="AT268" s="173" t="s">
        <v>122</v>
      </c>
      <c r="AU268" s="173" t="s">
        <v>74</v>
      </c>
      <c r="AY268" s="14" t="s">
        <v>127</v>
      </c>
      <c r="BE268" s="174">
        <f>IF(O268="základní",K268,0)</f>
        <v>9240</v>
      </c>
      <c r="BF268" s="174">
        <f>IF(O268="snížená",K268,0)</f>
        <v>0</v>
      </c>
      <c r="BG268" s="174">
        <f>IF(O268="zákl. přenesená",K268,0)</f>
        <v>0</v>
      </c>
      <c r="BH268" s="174">
        <f>IF(O268="sníž. přenesená",K268,0)</f>
        <v>0</v>
      </c>
      <c r="BI268" s="174">
        <f>IF(O268="nulová",K268,0)</f>
        <v>0</v>
      </c>
      <c r="BJ268" s="14" t="s">
        <v>82</v>
      </c>
      <c r="BK268" s="174">
        <f>ROUND(P268*H268,2)</f>
        <v>9240</v>
      </c>
      <c r="BL268" s="14" t="s">
        <v>137</v>
      </c>
      <c r="BM268" s="173" t="s">
        <v>426</v>
      </c>
    </row>
    <row r="269" spans="1:65" s="2" customFormat="1" ht="29.25">
      <c r="A269" s="28"/>
      <c r="B269" s="29"/>
      <c r="C269" s="30"/>
      <c r="D269" s="175" t="s">
        <v>129</v>
      </c>
      <c r="E269" s="30"/>
      <c r="F269" s="176" t="s">
        <v>425</v>
      </c>
      <c r="G269" s="30"/>
      <c r="H269" s="30"/>
      <c r="I269" s="30"/>
      <c r="J269" s="30"/>
      <c r="K269" s="30"/>
      <c r="L269" s="30"/>
      <c r="M269" s="33"/>
      <c r="N269" s="177"/>
      <c r="O269" s="178"/>
      <c r="P269" s="65"/>
      <c r="Q269" s="65"/>
      <c r="R269" s="65"/>
      <c r="S269" s="65"/>
      <c r="T269" s="65"/>
      <c r="U269" s="65"/>
      <c r="V269" s="65"/>
      <c r="W269" s="65"/>
      <c r="X269" s="66"/>
      <c r="Y269" s="28"/>
      <c r="Z269" s="28"/>
      <c r="AA269" s="28"/>
      <c r="AB269" s="28"/>
      <c r="AC269" s="28"/>
      <c r="AD269" s="28"/>
      <c r="AE269" s="28"/>
      <c r="AT269" s="14" t="s">
        <v>129</v>
      </c>
      <c r="AU269" s="14" t="s">
        <v>74</v>
      </c>
    </row>
    <row r="270" spans="1:65" s="2" customFormat="1" ht="49.15" customHeight="1">
      <c r="A270" s="28"/>
      <c r="B270" s="29"/>
      <c r="C270" s="160" t="s">
        <v>427</v>
      </c>
      <c r="D270" s="160" t="s">
        <v>122</v>
      </c>
      <c r="E270" s="161" t="s">
        <v>428</v>
      </c>
      <c r="F270" s="162" t="s">
        <v>429</v>
      </c>
      <c r="G270" s="163" t="s">
        <v>125</v>
      </c>
      <c r="H270" s="164">
        <v>1</v>
      </c>
      <c r="I270" s="165">
        <v>12100</v>
      </c>
      <c r="J270" s="166"/>
      <c r="K270" s="165">
        <f>ROUND(P270*H270,2)</f>
        <v>12100</v>
      </c>
      <c r="L270" s="162" t="s">
        <v>126</v>
      </c>
      <c r="M270" s="167"/>
      <c r="N270" s="168" t="s">
        <v>1</v>
      </c>
      <c r="O270" s="169" t="s">
        <v>37</v>
      </c>
      <c r="P270" s="170">
        <f>I270+J270</f>
        <v>12100</v>
      </c>
      <c r="Q270" s="170">
        <f>ROUND(I270*H270,2)</f>
        <v>12100</v>
      </c>
      <c r="R270" s="170">
        <f>ROUND(J270*H270,2)</f>
        <v>0</v>
      </c>
      <c r="S270" s="171">
        <v>0</v>
      </c>
      <c r="T270" s="171">
        <f>S270*H270</f>
        <v>0</v>
      </c>
      <c r="U270" s="171">
        <v>0</v>
      </c>
      <c r="V270" s="171">
        <f>U270*H270</f>
        <v>0</v>
      </c>
      <c r="W270" s="171">
        <v>0</v>
      </c>
      <c r="X270" s="172">
        <f>W270*H270</f>
        <v>0</v>
      </c>
      <c r="Y270" s="28"/>
      <c r="Z270" s="28"/>
      <c r="AA270" s="28"/>
      <c r="AB270" s="28"/>
      <c r="AC270" s="28"/>
      <c r="AD270" s="28"/>
      <c r="AE270" s="28"/>
      <c r="AR270" s="173" t="s">
        <v>153</v>
      </c>
      <c r="AT270" s="173" t="s">
        <v>122</v>
      </c>
      <c r="AU270" s="173" t="s">
        <v>74</v>
      </c>
      <c r="AY270" s="14" t="s">
        <v>127</v>
      </c>
      <c r="BE270" s="174">
        <f>IF(O270="základní",K270,0)</f>
        <v>12100</v>
      </c>
      <c r="BF270" s="174">
        <f>IF(O270="snížená",K270,0)</f>
        <v>0</v>
      </c>
      <c r="BG270" s="174">
        <f>IF(O270="zákl. přenesená",K270,0)</f>
        <v>0</v>
      </c>
      <c r="BH270" s="174">
        <f>IF(O270="sníž. přenesená",K270,0)</f>
        <v>0</v>
      </c>
      <c r="BI270" s="174">
        <f>IF(O270="nulová",K270,0)</f>
        <v>0</v>
      </c>
      <c r="BJ270" s="14" t="s">
        <v>82</v>
      </c>
      <c r="BK270" s="174">
        <f>ROUND(P270*H270,2)</f>
        <v>12100</v>
      </c>
      <c r="BL270" s="14" t="s">
        <v>137</v>
      </c>
      <c r="BM270" s="173" t="s">
        <v>430</v>
      </c>
    </row>
    <row r="271" spans="1:65" s="2" customFormat="1" ht="29.25">
      <c r="A271" s="28"/>
      <c r="B271" s="29"/>
      <c r="C271" s="30"/>
      <c r="D271" s="175" t="s">
        <v>129</v>
      </c>
      <c r="E271" s="30"/>
      <c r="F271" s="176" t="s">
        <v>429</v>
      </c>
      <c r="G271" s="30"/>
      <c r="H271" s="30"/>
      <c r="I271" s="30"/>
      <c r="J271" s="30"/>
      <c r="K271" s="30"/>
      <c r="L271" s="30"/>
      <c r="M271" s="33"/>
      <c r="N271" s="177"/>
      <c r="O271" s="178"/>
      <c r="P271" s="65"/>
      <c r="Q271" s="65"/>
      <c r="R271" s="65"/>
      <c r="S271" s="65"/>
      <c r="T271" s="65"/>
      <c r="U271" s="65"/>
      <c r="V271" s="65"/>
      <c r="W271" s="65"/>
      <c r="X271" s="66"/>
      <c r="Y271" s="28"/>
      <c r="Z271" s="28"/>
      <c r="AA271" s="28"/>
      <c r="AB271" s="28"/>
      <c r="AC271" s="28"/>
      <c r="AD271" s="28"/>
      <c r="AE271" s="28"/>
      <c r="AT271" s="14" t="s">
        <v>129</v>
      </c>
      <c r="AU271" s="14" t="s">
        <v>74</v>
      </c>
    </row>
    <row r="272" spans="1:65" s="2" customFormat="1" ht="49.15" customHeight="1">
      <c r="A272" s="28"/>
      <c r="B272" s="29"/>
      <c r="C272" s="160" t="s">
        <v>431</v>
      </c>
      <c r="D272" s="160" t="s">
        <v>122</v>
      </c>
      <c r="E272" s="161" t="s">
        <v>432</v>
      </c>
      <c r="F272" s="162" t="s">
        <v>433</v>
      </c>
      <c r="G272" s="163" t="s">
        <v>125</v>
      </c>
      <c r="H272" s="164">
        <v>1</v>
      </c>
      <c r="I272" s="165">
        <v>11800</v>
      </c>
      <c r="J272" s="166"/>
      <c r="K272" s="165">
        <f>ROUND(P272*H272,2)</f>
        <v>11800</v>
      </c>
      <c r="L272" s="162" t="s">
        <v>126</v>
      </c>
      <c r="M272" s="167"/>
      <c r="N272" s="168" t="s">
        <v>1</v>
      </c>
      <c r="O272" s="169" t="s">
        <v>37</v>
      </c>
      <c r="P272" s="170">
        <f>I272+J272</f>
        <v>11800</v>
      </c>
      <c r="Q272" s="170">
        <f>ROUND(I272*H272,2)</f>
        <v>11800</v>
      </c>
      <c r="R272" s="170">
        <f>ROUND(J272*H272,2)</f>
        <v>0</v>
      </c>
      <c r="S272" s="171">
        <v>0</v>
      </c>
      <c r="T272" s="171">
        <f>S272*H272</f>
        <v>0</v>
      </c>
      <c r="U272" s="171">
        <v>0</v>
      </c>
      <c r="V272" s="171">
        <f>U272*H272</f>
        <v>0</v>
      </c>
      <c r="W272" s="171">
        <v>0</v>
      </c>
      <c r="X272" s="172">
        <f>W272*H272</f>
        <v>0</v>
      </c>
      <c r="Y272" s="28"/>
      <c r="Z272" s="28"/>
      <c r="AA272" s="28"/>
      <c r="AB272" s="28"/>
      <c r="AC272" s="28"/>
      <c r="AD272" s="28"/>
      <c r="AE272" s="28"/>
      <c r="AR272" s="173" t="s">
        <v>153</v>
      </c>
      <c r="AT272" s="173" t="s">
        <v>122</v>
      </c>
      <c r="AU272" s="173" t="s">
        <v>74</v>
      </c>
      <c r="AY272" s="14" t="s">
        <v>127</v>
      </c>
      <c r="BE272" s="174">
        <f>IF(O272="základní",K272,0)</f>
        <v>11800</v>
      </c>
      <c r="BF272" s="174">
        <f>IF(O272="snížená",K272,0)</f>
        <v>0</v>
      </c>
      <c r="BG272" s="174">
        <f>IF(O272="zákl. přenesená",K272,0)</f>
        <v>0</v>
      </c>
      <c r="BH272" s="174">
        <f>IF(O272="sníž. přenesená",K272,0)</f>
        <v>0</v>
      </c>
      <c r="BI272" s="174">
        <f>IF(O272="nulová",K272,0)</f>
        <v>0</v>
      </c>
      <c r="BJ272" s="14" t="s">
        <v>82</v>
      </c>
      <c r="BK272" s="174">
        <f>ROUND(P272*H272,2)</f>
        <v>11800</v>
      </c>
      <c r="BL272" s="14" t="s">
        <v>137</v>
      </c>
      <c r="BM272" s="173" t="s">
        <v>434</v>
      </c>
    </row>
    <row r="273" spans="1:65" s="2" customFormat="1" ht="29.25">
      <c r="A273" s="28"/>
      <c r="B273" s="29"/>
      <c r="C273" s="30"/>
      <c r="D273" s="175" t="s">
        <v>129</v>
      </c>
      <c r="E273" s="30"/>
      <c r="F273" s="176" t="s">
        <v>433</v>
      </c>
      <c r="G273" s="30"/>
      <c r="H273" s="30"/>
      <c r="I273" s="30"/>
      <c r="J273" s="30"/>
      <c r="K273" s="30"/>
      <c r="L273" s="30"/>
      <c r="M273" s="33"/>
      <c r="N273" s="177"/>
      <c r="O273" s="178"/>
      <c r="P273" s="65"/>
      <c r="Q273" s="65"/>
      <c r="R273" s="65"/>
      <c r="S273" s="65"/>
      <c r="T273" s="65"/>
      <c r="U273" s="65"/>
      <c r="V273" s="65"/>
      <c r="W273" s="65"/>
      <c r="X273" s="66"/>
      <c r="Y273" s="28"/>
      <c r="Z273" s="28"/>
      <c r="AA273" s="28"/>
      <c r="AB273" s="28"/>
      <c r="AC273" s="28"/>
      <c r="AD273" s="28"/>
      <c r="AE273" s="28"/>
      <c r="AT273" s="14" t="s">
        <v>129</v>
      </c>
      <c r="AU273" s="14" t="s">
        <v>74</v>
      </c>
    </row>
    <row r="274" spans="1:65" s="2" customFormat="1" ht="49.15" customHeight="1">
      <c r="A274" s="28"/>
      <c r="B274" s="29"/>
      <c r="C274" s="160" t="s">
        <v>435</v>
      </c>
      <c r="D274" s="160" t="s">
        <v>122</v>
      </c>
      <c r="E274" s="161" t="s">
        <v>436</v>
      </c>
      <c r="F274" s="162" t="s">
        <v>437</v>
      </c>
      <c r="G274" s="163" t="s">
        <v>125</v>
      </c>
      <c r="H274" s="164">
        <v>1</v>
      </c>
      <c r="I274" s="165">
        <v>15400</v>
      </c>
      <c r="J274" s="166"/>
      <c r="K274" s="165">
        <f>ROUND(P274*H274,2)</f>
        <v>15400</v>
      </c>
      <c r="L274" s="162" t="s">
        <v>126</v>
      </c>
      <c r="M274" s="167"/>
      <c r="N274" s="168" t="s">
        <v>1</v>
      </c>
      <c r="O274" s="169" t="s">
        <v>37</v>
      </c>
      <c r="P274" s="170">
        <f>I274+J274</f>
        <v>15400</v>
      </c>
      <c r="Q274" s="170">
        <f>ROUND(I274*H274,2)</f>
        <v>15400</v>
      </c>
      <c r="R274" s="170">
        <f>ROUND(J274*H274,2)</f>
        <v>0</v>
      </c>
      <c r="S274" s="171">
        <v>0</v>
      </c>
      <c r="T274" s="171">
        <f>S274*H274</f>
        <v>0</v>
      </c>
      <c r="U274" s="171">
        <v>0</v>
      </c>
      <c r="V274" s="171">
        <f>U274*H274</f>
        <v>0</v>
      </c>
      <c r="W274" s="171">
        <v>0</v>
      </c>
      <c r="X274" s="172">
        <f>W274*H274</f>
        <v>0</v>
      </c>
      <c r="Y274" s="28"/>
      <c r="Z274" s="28"/>
      <c r="AA274" s="28"/>
      <c r="AB274" s="28"/>
      <c r="AC274" s="28"/>
      <c r="AD274" s="28"/>
      <c r="AE274" s="28"/>
      <c r="AR274" s="173" t="s">
        <v>153</v>
      </c>
      <c r="AT274" s="173" t="s">
        <v>122</v>
      </c>
      <c r="AU274" s="173" t="s">
        <v>74</v>
      </c>
      <c r="AY274" s="14" t="s">
        <v>127</v>
      </c>
      <c r="BE274" s="174">
        <f>IF(O274="základní",K274,0)</f>
        <v>15400</v>
      </c>
      <c r="BF274" s="174">
        <f>IF(O274="snížená",K274,0)</f>
        <v>0</v>
      </c>
      <c r="BG274" s="174">
        <f>IF(O274="zákl. přenesená",K274,0)</f>
        <v>0</v>
      </c>
      <c r="BH274" s="174">
        <f>IF(O274="sníž. přenesená",K274,0)</f>
        <v>0</v>
      </c>
      <c r="BI274" s="174">
        <f>IF(O274="nulová",K274,0)</f>
        <v>0</v>
      </c>
      <c r="BJ274" s="14" t="s">
        <v>82</v>
      </c>
      <c r="BK274" s="174">
        <f>ROUND(P274*H274,2)</f>
        <v>15400</v>
      </c>
      <c r="BL274" s="14" t="s">
        <v>137</v>
      </c>
      <c r="BM274" s="173" t="s">
        <v>438</v>
      </c>
    </row>
    <row r="275" spans="1:65" s="2" customFormat="1" ht="29.25">
      <c r="A275" s="28"/>
      <c r="B275" s="29"/>
      <c r="C275" s="30"/>
      <c r="D275" s="175" t="s">
        <v>129</v>
      </c>
      <c r="E275" s="30"/>
      <c r="F275" s="176" t="s">
        <v>437</v>
      </c>
      <c r="G275" s="30"/>
      <c r="H275" s="30"/>
      <c r="I275" s="30"/>
      <c r="J275" s="30"/>
      <c r="K275" s="30"/>
      <c r="L275" s="30"/>
      <c r="M275" s="33"/>
      <c r="N275" s="177"/>
      <c r="O275" s="178"/>
      <c r="P275" s="65"/>
      <c r="Q275" s="65"/>
      <c r="R275" s="65"/>
      <c r="S275" s="65"/>
      <c r="T275" s="65"/>
      <c r="U275" s="65"/>
      <c r="V275" s="65"/>
      <c r="W275" s="65"/>
      <c r="X275" s="66"/>
      <c r="Y275" s="28"/>
      <c r="Z275" s="28"/>
      <c r="AA275" s="28"/>
      <c r="AB275" s="28"/>
      <c r="AC275" s="28"/>
      <c r="AD275" s="28"/>
      <c r="AE275" s="28"/>
      <c r="AT275" s="14" t="s">
        <v>129</v>
      </c>
      <c r="AU275" s="14" t="s">
        <v>74</v>
      </c>
    </row>
    <row r="276" spans="1:65" s="2" customFormat="1" ht="37.9" customHeight="1">
      <c r="A276" s="28"/>
      <c r="B276" s="29"/>
      <c r="C276" s="160" t="s">
        <v>439</v>
      </c>
      <c r="D276" s="160" t="s">
        <v>122</v>
      </c>
      <c r="E276" s="161" t="s">
        <v>440</v>
      </c>
      <c r="F276" s="162" t="s">
        <v>441</v>
      </c>
      <c r="G276" s="163" t="s">
        <v>125</v>
      </c>
      <c r="H276" s="164">
        <v>1</v>
      </c>
      <c r="I276" s="165">
        <v>17300</v>
      </c>
      <c r="J276" s="166"/>
      <c r="K276" s="165">
        <f>ROUND(P276*H276,2)</f>
        <v>17300</v>
      </c>
      <c r="L276" s="162" t="s">
        <v>126</v>
      </c>
      <c r="M276" s="167"/>
      <c r="N276" s="168" t="s">
        <v>1</v>
      </c>
      <c r="O276" s="169" t="s">
        <v>37</v>
      </c>
      <c r="P276" s="170">
        <f>I276+J276</f>
        <v>17300</v>
      </c>
      <c r="Q276" s="170">
        <f>ROUND(I276*H276,2)</f>
        <v>17300</v>
      </c>
      <c r="R276" s="170">
        <f>ROUND(J276*H276,2)</f>
        <v>0</v>
      </c>
      <c r="S276" s="171">
        <v>0</v>
      </c>
      <c r="T276" s="171">
        <f>S276*H276</f>
        <v>0</v>
      </c>
      <c r="U276" s="171">
        <v>0</v>
      </c>
      <c r="V276" s="171">
        <f>U276*H276</f>
        <v>0</v>
      </c>
      <c r="W276" s="171">
        <v>0</v>
      </c>
      <c r="X276" s="172">
        <f>W276*H276</f>
        <v>0</v>
      </c>
      <c r="Y276" s="28"/>
      <c r="Z276" s="28"/>
      <c r="AA276" s="28"/>
      <c r="AB276" s="28"/>
      <c r="AC276" s="28"/>
      <c r="AD276" s="28"/>
      <c r="AE276" s="28"/>
      <c r="AR276" s="173" t="s">
        <v>153</v>
      </c>
      <c r="AT276" s="173" t="s">
        <v>122</v>
      </c>
      <c r="AU276" s="173" t="s">
        <v>74</v>
      </c>
      <c r="AY276" s="14" t="s">
        <v>127</v>
      </c>
      <c r="BE276" s="174">
        <f>IF(O276="základní",K276,0)</f>
        <v>17300</v>
      </c>
      <c r="BF276" s="174">
        <f>IF(O276="snížená",K276,0)</f>
        <v>0</v>
      </c>
      <c r="BG276" s="174">
        <f>IF(O276="zákl. přenesená",K276,0)</f>
        <v>0</v>
      </c>
      <c r="BH276" s="174">
        <f>IF(O276="sníž. přenesená",K276,0)</f>
        <v>0</v>
      </c>
      <c r="BI276" s="174">
        <f>IF(O276="nulová",K276,0)</f>
        <v>0</v>
      </c>
      <c r="BJ276" s="14" t="s">
        <v>82</v>
      </c>
      <c r="BK276" s="174">
        <f>ROUND(P276*H276,2)</f>
        <v>17300</v>
      </c>
      <c r="BL276" s="14" t="s">
        <v>137</v>
      </c>
      <c r="BM276" s="173" t="s">
        <v>442</v>
      </c>
    </row>
    <row r="277" spans="1:65" s="2" customFormat="1" ht="19.5">
      <c r="A277" s="28"/>
      <c r="B277" s="29"/>
      <c r="C277" s="30"/>
      <c r="D277" s="175" t="s">
        <v>129</v>
      </c>
      <c r="E277" s="30"/>
      <c r="F277" s="176" t="s">
        <v>441</v>
      </c>
      <c r="G277" s="30"/>
      <c r="H277" s="30"/>
      <c r="I277" s="30"/>
      <c r="J277" s="30"/>
      <c r="K277" s="30"/>
      <c r="L277" s="30"/>
      <c r="M277" s="33"/>
      <c r="N277" s="177"/>
      <c r="O277" s="178"/>
      <c r="P277" s="65"/>
      <c r="Q277" s="65"/>
      <c r="R277" s="65"/>
      <c r="S277" s="65"/>
      <c r="T277" s="65"/>
      <c r="U277" s="65"/>
      <c r="V277" s="65"/>
      <c r="W277" s="65"/>
      <c r="X277" s="66"/>
      <c r="Y277" s="28"/>
      <c r="Z277" s="28"/>
      <c r="AA277" s="28"/>
      <c r="AB277" s="28"/>
      <c r="AC277" s="28"/>
      <c r="AD277" s="28"/>
      <c r="AE277" s="28"/>
      <c r="AT277" s="14" t="s">
        <v>129</v>
      </c>
      <c r="AU277" s="14" t="s">
        <v>74</v>
      </c>
    </row>
    <row r="278" spans="1:65" s="2" customFormat="1" ht="37.9" customHeight="1">
      <c r="A278" s="28"/>
      <c r="B278" s="29"/>
      <c r="C278" s="160" t="s">
        <v>443</v>
      </c>
      <c r="D278" s="160" t="s">
        <v>122</v>
      </c>
      <c r="E278" s="161" t="s">
        <v>444</v>
      </c>
      <c r="F278" s="162" t="s">
        <v>445</v>
      </c>
      <c r="G278" s="163" t="s">
        <v>125</v>
      </c>
      <c r="H278" s="164">
        <v>1</v>
      </c>
      <c r="I278" s="165">
        <v>18000</v>
      </c>
      <c r="J278" s="166"/>
      <c r="K278" s="165">
        <f>ROUND(P278*H278,2)</f>
        <v>18000</v>
      </c>
      <c r="L278" s="162" t="s">
        <v>126</v>
      </c>
      <c r="M278" s="167"/>
      <c r="N278" s="168" t="s">
        <v>1</v>
      </c>
      <c r="O278" s="169" t="s">
        <v>37</v>
      </c>
      <c r="P278" s="170">
        <f>I278+J278</f>
        <v>18000</v>
      </c>
      <c r="Q278" s="170">
        <f>ROUND(I278*H278,2)</f>
        <v>18000</v>
      </c>
      <c r="R278" s="170">
        <f>ROUND(J278*H278,2)</f>
        <v>0</v>
      </c>
      <c r="S278" s="171">
        <v>0</v>
      </c>
      <c r="T278" s="171">
        <f>S278*H278</f>
        <v>0</v>
      </c>
      <c r="U278" s="171">
        <v>0</v>
      </c>
      <c r="V278" s="171">
        <f>U278*H278</f>
        <v>0</v>
      </c>
      <c r="W278" s="171">
        <v>0</v>
      </c>
      <c r="X278" s="172">
        <f>W278*H278</f>
        <v>0</v>
      </c>
      <c r="Y278" s="28"/>
      <c r="Z278" s="28"/>
      <c r="AA278" s="28"/>
      <c r="AB278" s="28"/>
      <c r="AC278" s="28"/>
      <c r="AD278" s="28"/>
      <c r="AE278" s="28"/>
      <c r="AR278" s="173" t="s">
        <v>153</v>
      </c>
      <c r="AT278" s="173" t="s">
        <v>122</v>
      </c>
      <c r="AU278" s="173" t="s">
        <v>74</v>
      </c>
      <c r="AY278" s="14" t="s">
        <v>127</v>
      </c>
      <c r="BE278" s="174">
        <f>IF(O278="základní",K278,0)</f>
        <v>18000</v>
      </c>
      <c r="BF278" s="174">
        <f>IF(O278="snížená",K278,0)</f>
        <v>0</v>
      </c>
      <c r="BG278" s="174">
        <f>IF(O278="zákl. přenesená",K278,0)</f>
        <v>0</v>
      </c>
      <c r="BH278" s="174">
        <f>IF(O278="sníž. přenesená",K278,0)</f>
        <v>0</v>
      </c>
      <c r="BI278" s="174">
        <f>IF(O278="nulová",K278,0)</f>
        <v>0</v>
      </c>
      <c r="BJ278" s="14" t="s">
        <v>82</v>
      </c>
      <c r="BK278" s="174">
        <f>ROUND(P278*H278,2)</f>
        <v>18000</v>
      </c>
      <c r="BL278" s="14" t="s">
        <v>137</v>
      </c>
      <c r="BM278" s="173" t="s">
        <v>446</v>
      </c>
    </row>
    <row r="279" spans="1:65" s="2" customFormat="1" ht="19.5">
      <c r="A279" s="28"/>
      <c r="B279" s="29"/>
      <c r="C279" s="30"/>
      <c r="D279" s="175" t="s">
        <v>129</v>
      </c>
      <c r="E279" s="30"/>
      <c r="F279" s="176" t="s">
        <v>445</v>
      </c>
      <c r="G279" s="30"/>
      <c r="H279" s="30"/>
      <c r="I279" s="30"/>
      <c r="J279" s="30"/>
      <c r="K279" s="30"/>
      <c r="L279" s="30"/>
      <c r="M279" s="33"/>
      <c r="N279" s="177"/>
      <c r="O279" s="178"/>
      <c r="P279" s="65"/>
      <c r="Q279" s="65"/>
      <c r="R279" s="65"/>
      <c r="S279" s="65"/>
      <c r="T279" s="65"/>
      <c r="U279" s="65"/>
      <c r="V279" s="65"/>
      <c r="W279" s="65"/>
      <c r="X279" s="66"/>
      <c r="Y279" s="28"/>
      <c r="Z279" s="28"/>
      <c r="AA279" s="28"/>
      <c r="AB279" s="28"/>
      <c r="AC279" s="28"/>
      <c r="AD279" s="28"/>
      <c r="AE279" s="28"/>
      <c r="AT279" s="14" t="s">
        <v>129</v>
      </c>
      <c r="AU279" s="14" t="s">
        <v>74</v>
      </c>
    </row>
    <row r="280" spans="1:65" s="2" customFormat="1" ht="37.9" customHeight="1">
      <c r="A280" s="28"/>
      <c r="B280" s="29"/>
      <c r="C280" s="160" t="s">
        <v>447</v>
      </c>
      <c r="D280" s="160" t="s">
        <v>122</v>
      </c>
      <c r="E280" s="161" t="s">
        <v>448</v>
      </c>
      <c r="F280" s="162" t="s">
        <v>449</v>
      </c>
      <c r="G280" s="163" t="s">
        <v>125</v>
      </c>
      <c r="H280" s="164">
        <v>1</v>
      </c>
      <c r="I280" s="165">
        <v>20600</v>
      </c>
      <c r="J280" s="166"/>
      <c r="K280" s="165">
        <f>ROUND(P280*H280,2)</f>
        <v>20600</v>
      </c>
      <c r="L280" s="162" t="s">
        <v>126</v>
      </c>
      <c r="M280" s="167"/>
      <c r="N280" s="168" t="s">
        <v>1</v>
      </c>
      <c r="O280" s="169" t="s">
        <v>37</v>
      </c>
      <c r="P280" s="170">
        <f>I280+J280</f>
        <v>20600</v>
      </c>
      <c r="Q280" s="170">
        <f>ROUND(I280*H280,2)</f>
        <v>20600</v>
      </c>
      <c r="R280" s="170">
        <f>ROUND(J280*H280,2)</f>
        <v>0</v>
      </c>
      <c r="S280" s="171">
        <v>0</v>
      </c>
      <c r="T280" s="171">
        <f>S280*H280</f>
        <v>0</v>
      </c>
      <c r="U280" s="171">
        <v>0</v>
      </c>
      <c r="V280" s="171">
        <f>U280*H280</f>
        <v>0</v>
      </c>
      <c r="W280" s="171">
        <v>0</v>
      </c>
      <c r="X280" s="172">
        <f>W280*H280</f>
        <v>0</v>
      </c>
      <c r="Y280" s="28"/>
      <c r="Z280" s="28"/>
      <c r="AA280" s="28"/>
      <c r="AB280" s="28"/>
      <c r="AC280" s="28"/>
      <c r="AD280" s="28"/>
      <c r="AE280" s="28"/>
      <c r="AR280" s="173" t="s">
        <v>153</v>
      </c>
      <c r="AT280" s="173" t="s">
        <v>122</v>
      </c>
      <c r="AU280" s="173" t="s">
        <v>74</v>
      </c>
      <c r="AY280" s="14" t="s">
        <v>127</v>
      </c>
      <c r="BE280" s="174">
        <f>IF(O280="základní",K280,0)</f>
        <v>20600</v>
      </c>
      <c r="BF280" s="174">
        <f>IF(O280="snížená",K280,0)</f>
        <v>0</v>
      </c>
      <c r="BG280" s="174">
        <f>IF(O280="zákl. přenesená",K280,0)</f>
        <v>0</v>
      </c>
      <c r="BH280" s="174">
        <f>IF(O280="sníž. přenesená",K280,0)</f>
        <v>0</v>
      </c>
      <c r="BI280" s="174">
        <f>IF(O280="nulová",K280,0)</f>
        <v>0</v>
      </c>
      <c r="BJ280" s="14" t="s">
        <v>82</v>
      </c>
      <c r="BK280" s="174">
        <f>ROUND(P280*H280,2)</f>
        <v>20600</v>
      </c>
      <c r="BL280" s="14" t="s">
        <v>137</v>
      </c>
      <c r="BM280" s="173" t="s">
        <v>450</v>
      </c>
    </row>
    <row r="281" spans="1:65" s="2" customFormat="1" ht="19.5">
      <c r="A281" s="28"/>
      <c r="B281" s="29"/>
      <c r="C281" s="30"/>
      <c r="D281" s="175" t="s">
        <v>129</v>
      </c>
      <c r="E281" s="30"/>
      <c r="F281" s="176" t="s">
        <v>449</v>
      </c>
      <c r="G281" s="30"/>
      <c r="H281" s="30"/>
      <c r="I281" s="30"/>
      <c r="J281" s="30"/>
      <c r="K281" s="30"/>
      <c r="L281" s="30"/>
      <c r="M281" s="33"/>
      <c r="N281" s="177"/>
      <c r="O281" s="178"/>
      <c r="P281" s="65"/>
      <c r="Q281" s="65"/>
      <c r="R281" s="65"/>
      <c r="S281" s="65"/>
      <c r="T281" s="65"/>
      <c r="U281" s="65"/>
      <c r="V281" s="65"/>
      <c r="W281" s="65"/>
      <c r="X281" s="66"/>
      <c r="Y281" s="28"/>
      <c r="Z281" s="28"/>
      <c r="AA281" s="28"/>
      <c r="AB281" s="28"/>
      <c r="AC281" s="28"/>
      <c r="AD281" s="28"/>
      <c r="AE281" s="28"/>
      <c r="AT281" s="14" t="s">
        <v>129</v>
      </c>
      <c r="AU281" s="14" t="s">
        <v>74</v>
      </c>
    </row>
    <row r="282" spans="1:65" s="2" customFormat="1" ht="37.9" customHeight="1">
      <c r="A282" s="28"/>
      <c r="B282" s="29"/>
      <c r="C282" s="160" t="s">
        <v>451</v>
      </c>
      <c r="D282" s="160" t="s">
        <v>122</v>
      </c>
      <c r="E282" s="161" t="s">
        <v>452</v>
      </c>
      <c r="F282" s="162" t="s">
        <v>453</v>
      </c>
      <c r="G282" s="163" t="s">
        <v>125</v>
      </c>
      <c r="H282" s="164">
        <v>1</v>
      </c>
      <c r="I282" s="165">
        <v>23800</v>
      </c>
      <c r="J282" s="166"/>
      <c r="K282" s="165">
        <f>ROUND(P282*H282,2)</f>
        <v>23800</v>
      </c>
      <c r="L282" s="162" t="s">
        <v>126</v>
      </c>
      <c r="M282" s="167"/>
      <c r="N282" s="168" t="s">
        <v>1</v>
      </c>
      <c r="O282" s="169" t="s">
        <v>37</v>
      </c>
      <c r="P282" s="170">
        <f>I282+J282</f>
        <v>23800</v>
      </c>
      <c r="Q282" s="170">
        <f>ROUND(I282*H282,2)</f>
        <v>23800</v>
      </c>
      <c r="R282" s="170">
        <f>ROUND(J282*H282,2)</f>
        <v>0</v>
      </c>
      <c r="S282" s="171">
        <v>0</v>
      </c>
      <c r="T282" s="171">
        <f>S282*H282</f>
        <v>0</v>
      </c>
      <c r="U282" s="171">
        <v>0</v>
      </c>
      <c r="V282" s="171">
        <f>U282*H282</f>
        <v>0</v>
      </c>
      <c r="W282" s="171">
        <v>0</v>
      </c>
      <c r="X282" s="172">
        <f>W282*H282</f>
        <v>0</v>
      </c>
      <c r="Y282" s="28"/>
      <c r="Z282" s="28"/>
      <c r="AA282" s="28"/>
      <c r="AB282" s="28"/>
      <c r="AC282" s="28"/>
      <c r="AD282" s="28"/>
      <c r="AE282" s="28"/>
      <c r="AR282" s="173" t="s">
        <v>153</v>
      </c>
      <c r="AT282" s="173" t="s">
        <v>122</v>
      </c>
      <c r="AU282" s="173" t="s">
        <v>74</v>
      </c>
      <c r="AY282" s="14" t="s">
        <v>127</v>
      </c>
      <c r="BE282" s="174">
        <f>IF(O282="základní",K282,0)</f>
        <v>23800</v>
      </c>
      <c r="BF282" s="174">
        <f>IF(O282="snížená",K282,0)</f>
        <v>0</v>
      </c>
      <c r="BG282" s="174">
        <f>IF(O282="zákl. přenesená",K282,0)</f>
        <v>0</v>
      </c>
      <c r="BH282" s="174">
        <f>IF(O282="sníž. přenesená",K282,0)</f>
        <v>0</v>
      </c>
      <c r="BI282" s="174">
        <f>IF(O282="nulová",K282,0)</f>
        <v>0</v>
      </c>
      <c r="BJ282" s="14" t="s">
        <v>82</v>
      </c>
      <c r="BK282" s="174">
        <f>ROUND(P282*H282,2)</f>
        <v>23800</v>
      </c>
      <c r="BL282" s="14" t="s">
        <v>137</v>
      </c>
      <c r="BM282" s="173" t="s">
        <v>454</v>
      </c>
    </row>
    <row r="283" spans="1:65" s="2" customFormat="1" ht="19.5">
      <c r="A283" s="28"/>
      <c r="B283" s="29"/>
      <c r="C283" s="30"/>
      <c r="D283" s="175" t="s">
        <v>129</v>
      </c>
      <c r="E283" s="30"/>
      <c r="F283" s="176" t="s">
        <v>453</v>
      </c>
      <c r="G283" s="30"/>
      <c r="H283" s="30"/>
      <c r="I283" s="30"/>
      <c r="J283" s="30"/>
      <c r="K283" s="30"/>
      <c r="L283" s="30"/>
      <c r="M283" s="33"/>
      <c r="N283" s="177"/>
      <c r="O283" s="178"/>
      <c r="P283" s="65"/>
      <c r="Q283" s="65"/>
      <c r="R283" s="65"/>
      <c r="S283" s="65"/>
      <c r="T283" s="65"/>
      <c r="U283" s="65"/>
      <c r="V283" s="65"/>
      <c r="W283" s="65"/>
      <c r="X283" s="66"/>
      <c r="Y283" s="28"/>
      <c r="Z283" s="28"/>
      <c r="AA283" s="28"/>
      <c r="AB283" s="28"/>
      <c r="AC283" s="28"/>
      <c r="AD283" s="28"/>
      <c r="AE283" s="28"/>
      <c r="AT283" s="14" t="s">
        <v>129</v>
      </c>
      <c r="AU283" s="14" t="s">
        <v>74</v>
      </c>
    </row>
    <row r="284" spans="1:65" s="2" customFormat="1" ht="37.9" customHeight="1">
      <c r="A284" s="28"/>
      <c r="B284" s="29"/>
      <c r="C284" s="160" t="s">
        <v>455</v>
      </c>
      <c r="D284" s="160" t="s">
        <v>122</v>
      </c>
      <c r="E284" s="161" t="s">
        <v>456</v>
      </c>
      <c r="F284" s="162" t="s">
        <v>457</v>
      </c>
      <c r="G284" s="163" t="s">
        <v>125</v>
      </c>
      <c r="H284" s="164">
        <v>1</v>
      </c>
      <c r="I284" s="165">
        <v>37100</v>
      </c>
      <c r="J284" s="166"/>
      <c r="K284" s="165">
        <f>ROUND(P284*H284,2)</f>
        <v>37100</v>
      </c>
      <c r="L284" s="162" t="s">
        <v>126</v>
      </c>
      <c r="M284" s="167"/>
      <c r="N284" s="168" t="s">
        <v>1</v>
      </c>
      <c r="O284" s="169" t="s">
        <v>37</v>
      </c>
      <c r="P284" s="170">
        <f>I284+J284</f>
        <v>37100</v>
      </c>
      <c r="Q284" s="170">
        <f>ROUND(I284*H284,2)</f>
        <v>37100</v>
      </c>
      <c r="R284" s="170">
        <f>ROUND(J284*H284,2)</f>
        <v>0</v>
      </c>
      <c r="S284" s="171">
        <v>0</v>
      </c>
      <c r="T284" s="171">
        <f>S284*H284</f>
        <v>0</v>
      </c>
      <c r="U284" s="171">
        <v>0</v>
      </c>
      <c r="V284" s="171">
        <f>U284*H284</f>
        <v>0</v>
      </c>
      <c r="W284" s="171">
        <v>0</v>
      </c>
      <c r="X284" s="172">
        <f>W284*H284</f>
        <v>0</v>
      </c>
      <c r="Y284" s="28"/>
      <c r="Z284" s="28"/>
      <c r="AA284" s="28"/>
      <c r="AB284" s="28"/>
      <c r="AC284" s="28"/>
      <c r="AD284" s="28"/>
      <c r="AE284" s="28"/>
      <c r="AR284" s="173" t="s">
        <v>153</v>
      </c>
      <c r="AT284" s="173" t="s">
        <v>122</v>
      </c>
      <c r="AU284" s="173" t="s">
        <v>74</v>
      </c>
      <c r="AY284" s="14" t="s">
        <v>127</v>
      </c>
      <c r="BE284" s="174">
        <f>IF(O284="základní",K284,0)</f>
        <v>37100</v>
      </c>
      <c r="BF284" s="174">
        <f>IF(O284="snížená",K284,0)</f>
        <v>0</v>
      </c>
      <c r="BG284" s="174">
        <f>IF(O284="zákl. přenesená",K284,0)</f>
        <v>0</v>
      </c>
      <c r="BH284" s="174">
        <f>IF(O284="sníž. přenesená",K284,0)</f>
        <v>0</v>
      </c>
      <c r="BI284" s="174">
        <f>IF(O284="nulová",K284,0)</f>
        <v>0</v>
      </c>
      <c r="BJ284" s="14" t="s">
        <v>82</v>
      </c>
      <c r="BK284" s="174">
        <f>ROUND(P284*H284,2)</f>
        <v>37100</v>
      </c>
      <c r="BL284" s="14" t="s">
        <v>137</v>
      </c>
      <c r="BM284" s="173" t="s">
        <v>458</v>
      </c>
    </row>
    <row r="285" spans="1:65" s="2" customFormat="1" ht="19.5">
      <c r="A285" s="28"/>
      <c r="B285" s="29"/>
      <c r="C285" s="30"/>
      <c r="D285" s="175" t="s">
        <v>129</v>
      </c>
      <c r="E285" s="30"/>
      <c r="F285" s="176" t="s">
        <v>457</v>
      </c>
      <c r="G285" s="30"/>
      <c r="H285" s="30"/>
      <c r="I285" s="30"/>
      <c r="J285" s="30"/>
      <c r="K285" s="30"/>
      <c r="L285" s="30"/>
      <c r="M285" s="33"/>
      <c r="N285" s="177"/>
      <c r="O285" s="178"/>
      <c r="P285" s="65"/>
      <c r="Q285" s="65"/>
      <c r="R285" s="65"/>
      <c r="S285" s="65"/>
      <c r="T285" s="65"/>
      <c r="U285" s="65"/>
      <c r="V285" s="65"/>
      <c r="W285" s="65"/>
      <c r="X285" s="66"/>
      <c r="Y285" s="28"/>
      <c r="Z285" s="28"/>
      <c r="AA285" s="28"/>
      <c r="AB285" s="28"/>
      <c r="AC285" s="28"/>
      <c r="AD285" s="28"/>
      <c r="AE285" s="28"/>
      <c r="AT285" s="14" t="s">
        <v>129</v>
      </c>
      <c r="AU285" s="14" t="s">
        <v>74</v>
      </c>
    </row>
    <row r="286" spans="1:65" s="2" customFormat="1" ht="24">
      <c r="A286" s="28"/>
      <c r="B286" s="29"/>
      <c r="C286" s="160" t="s">
        <v>459</v>
      </c>
      <c r="D286" s="160" t="s">
        <v>122</v>
      </c>
      <c r="E286" s="161" t="s">
        <v>460</v>
      </c>
      <c r="F286" s="162" t="s">
        <v>461</v>
      </c>
      <c r="G286" s="163" t="s">
        <v>125</v>
      </c>
      <c r="H286" s="164">
        <v>1</v>
      </c>
      <c r="I286" s="165">
        <v>9000</v>
      </c>
      <c r="J286" s="166"/>
      <c r="K286" s="165">
        <f>ROUND(P286*H286,2)</f>
        <v>9000</v>
      </c>
      <c r="L286" s="162" t="s">
        <v>126</v>
      </c>
      <c r="M286" s="167"/>
      <c r="N286" s="168" t="s">
        <v>1</v>
      </c>
      <c r="O286" s="169" t="s">
        <v>37</v>
      </c>
      <c r="P286" s="170">
        <f>I286+J286</f>
        <v>9000</v>
      </c>
      <c r="Q286" s="170">
        <f>ROUND(I286*H286,2)</f>
        <v>9000</v>
      </c>
      <c r="R286" s="170">
        <f>ROUND(J286*H286,2)</f>
        <v>0</v>
      </c>
      <c r="S286" s="171">
        <v>0</v>
      </c>
      <c r="T286" s="171">
        <f>S286*H286</f>
        <v>0</v>
      </c>
      <c r="U286" s="171">
        <v>0</v>
      </c>
      <c r="V286" s="171">
        <f>U286*H286</f>
        <v>0</v>
      </c>
      <c r="W286" s="171">
        <v>0</v>
      </c>
      <c r="X286" s="172">
        <f>W286*H286</f>
        <v>0</v>
      </c>
      <c r="Y286" s="28"/>
      <c r="Z286" s="28"/>
      <c r="AA286" s="28"/>
      <c r="AB286" s="28"/>
      <c r="AC286" s="28"/>
      <c r="AD286" s="28"/>
      <c r="AE286" s="28"/>
      <c r="AR286" s="173" t="s">
        <v>84</v>
      </c>
      <c r="AT286" s="173" t="s">
        <v>122</v>
      </c>
      <c r="AU286" s="173" t="s">
        <v>74</v>
      </c>
      <c r="AY286" s="14" t="s">
        <v>127</v>
      </c>
      <c r="BE286" s="174">
        <f>IF(O286="základní",K286,0)</f>
        <v>9000</v>
      </c>
      <c r="BF286" s="174">
        <f>IF(O286="snížená",K286,0)</f>
        <v>0</v>
      </c>
      <c r="BG286" s="174">
        <f>IF(O286="zákl. přenesená",K286,0)</f>
        <v>0</v>
      </c>
      <c r="BH286" s="174">
        <f>IF(O286="sníž. přenesená",K286,0)</f>
        <v>0</v>
      </c>
      <c r="BI286" s="174">
        <f>IF(O286="nulová",K286,0)</f>
        <v>0</v>
      </c>
      <c r="BJ286" s="14" t="s">
        <v>82</v>
      </c>
      <c r="BK286" s="174">
        <f>ROUND(P286*H286,2)</f>
        <v>9000</v>
      </c>
      <c r="BL286" s="14" t="s">
        <v>82</v>
      </c>
      <c r="BM286" s="173" t="s">
        <v>462</v>
      </c>
    </row>
    <row r="287" spans="1:65" s="2" customFormat="1" ht="11.25">
      <c r="A287" s="28"/>
      <c r="B287" s="29"/>
      <c r="C287" s="30"/>
      <c r="D287" s="175" t="s">
        <v>129</v>
      </c>
      <c r="E287" s="30"/>
      <c r="F287" s="176" t="s">
        <v>461</v>
      </c>
      <c r="G287" s="30"/>
      <c r="H287" s="30"/>
      <c r="I287" s="30"/>
      <c r="J287" s="30"/>
      <c r="K287" s="30"/>
      <c r="L287" s="30"/>
      <c r="M287" s="33"/>
      <c r="N287" s="177"/>
      <c r="O287" s="178"/>
      <c r="P287" s="65"/>
      <c r="Q287" s="65"/>
      <c r="R287" s="65"/>
      <c r="S287" s="65"/>
      <c r="T287" s="65"/>
      <c r="U287" s="65"/>
      <c r="V287" s="65"/>
      <c r="W287" s="65"/>
      <c r="X287" s="66"/>
      <c r="Y287" s="28"/>
      <c r="Z287" s="28"/>
      <c r="AA287" s="28"/>
      <c r="AB287" s="28"/>
      <c r="AC287" s="28"/>
      <c r="AD287" s="28"/>
      <c r="AE287" s="28"/>
      <c r="AT287" s="14" t="s">
        <v>129</v>
      </c>
      <c r="AU287" s="14" t="s">
        <v>74</v>
      </c>
    </row>
    <row r="288" spans="1:65" s="2" customFormat="1" ht="24.2" customHeight="1">
      <c r="A288" s="28"/>
      <c r="B288" s="29"/>
      <c r="C288" s="160" t="s">
        <v>463</v>
      </c>
      <c r="D288" s="160" t="s">
        <v>122</v>
      </c>
      <c r="E288" s="161" t="s">
        <v>464</v>
      </c>
      <c r="F288" s="162" t="s">
        <v>465</v>
      </c>
      <c r="G288" s="163" t="s">
        <v>125</v>
      </c>
      <c r="H288" s="164">
        <v>1</v>
      </c>
      <c r="I288" s="165">
        <v>10600</v>
      </c>
      <c r="J288" s="166"/>
      <c r="K288" s="165">
        <f>ROUND(P288*H288,2)</f>
        <v>10600</v>
      </c>
      <c r="L288" s="162" t="s">
        <v>126</v>
      </c>
      <c r="M288" s="167"/>
      <c r="N288" s="168" t="s">
        <v>1</v>
      </c>
      <c r="O288" s="169" t="s">
        <v>37</v>
      </c>
      <c r="P288" s="170">
        <f>I288+J288</f>
        <v>10600</v>
      </c>
      <c r="Q288" s="170">
        <f>ROUND(I288*H288,2)</f>
        <v>10600</v>
      </c>
      <c r="R288" s="170">
        <f>ROUND(J288*H288,2)</f>
        <v>0</v>
      </c>
      <c r="S288" s="171">
        <v>0</v>
      </c>
      <c r="T288" s="171">
        <f>S288*H288</f>
        <v>0</v>
      </c>
      <c r="U288" s="171">
        <v>0</v>
      </c>
      <c r="V288" s="171">
        <f>U288*H288</f>
        <v>0</v>
      </c>
      <c r="W288" s="171">
        <v>0</v>
      </c>
      <c r="X288" s="172">
        <f>W288*H288</f>
        <v>0</v>
      </c>
      <c r="Y288" s="28"/>
      <c r="Z288" s="28"/>
      <c r="AA288" s="28"/>
      <c r="AB288" s="28"/>
      <c r="AC288" s="28"/>
      <c r="AD288" s="28"/>
      <c r="AE288" s="28"/>
      <c r="AR288" s="173" t="s">
        <v>84</v>
      </c>
      <c r="AT288" s="173" t="s">
        <v>122</v>
      </c>
      <c r="AU288" s="173" t="s">
        <v>74</v>
      </c>
      <c r="AY288" s="14" t="s">
        <v>127</v>
      </c>
      <c r="BE288" s="174">
        <f>IF(O288="základní",K288,0)</f>
        <v>10600</v>
      </c>
      <c r="BF288" s="174">
        <f>IF(O288="snížená",K288,0)</f>
        <v>0</v>
      </c>
      <c r="BG288" s="174">
        <f>IF(O288="zákl. přenesená",K288,0)</f>
        <v>0</v>
      </c>
      <c r="BH288" s="174">
        <f>IF(O288="sníž. přenesená",K288,0)</f>
        <v>0</v>
      </c>
      <c r="BI288" s="174">
        <f>IF(O288="nulová",K288,0)</f>
        <v>0</v>
      </c>
      <c r="BJ288" s="14" t="s">
        <v>82</v>
      </c>
      <c r="BK288" s="174">
        <f>ROUND(P288*H288,2)</f>
        <v>10600</v>
      </c>
      <c r="BL288" s="14" t="s">
        <v>82</v>
      </c>
      <c r="BM288" s="173" t="s">
        <v>466</v>
      </c>
    </row>
    <row r="289" spans="1:65" s="2" customFormat="1" ht="11.25">
      <c r="A289" s="28"/>
      <c r="B289" s="29"/>
      <c r="C289" s="30"/>
      <c r="D289" s="175" t="s">
        <v>129</v>
      </c>
      <c r="E289" s="30"/>
      <c r="F289" s="176" t="s">
        <v>465</v>
      </c>
      <c r="G289" s="30"/>
      <c r="H289" s="30"/>
      <c r="I289" s="30"/>
      <c r="J289" s="30"/>
      <c r="K289" s="30"/>
      <c r="L289" s="30"/>
      <c r="M289" s="33"/>
      <c r="N289" s="177"/>
      <c r="O289" s="178"/>
      <c r="P289" s="65"/>
      <c r="Q289" s="65"/>
      <c r="R289" s="65"/>
      <c r="S289" s="65"/>
      <c r="T289" s="65"/>
      <c r="U289" s="65"/>
      <c r="V289" s="65"/>
      <c r="W289" s="65"/>
      <c r="X289" s="66"/>
      <c r="Y289" s="28"/>
      <c r="Z289" s="28"/>
      <c r="AA289" s="28"/>
      <c r="AB289" s="28"/>
      <c r="AC289" s="28"/>
      <c r="AD289" s="28"/>
      <c r="AE289" s="28"/>
      <c r="AT289" s="14" t="s">
        <v>129</v>
      </c>
      <c r="AU289" s="14" t="s">
        <v>74</v>
      </c>
    </row>
    <row r="290" spans="1:65" s="2" customFormat="1" ht="24.2" customHeight="1">
      <c r="A290" s="28"/>
      <c r="B290" s="29"/>
      <c r="C290" s="160" t="s">
        <v>467</v>
      </c>
      <c r="D290" s="160" t="s">
        <v>122</v>
      </c>
      <c r="E290" s="161" t="s">
        <v>468</v>
      </c>
      <c r="F290" s="162" t="s">
        <v>469</v>
      </c>
      <c r="G290" s="163" t="s">
        <v>125</v>
      </c>
      <c r="H290" s="164">
        <v>1</v>
      </c>
      <c r="I290" s="165">
        <v>12600</v>
      </c>
      <c r="J290" s="166"/>
      <c r="K290" s="165">
        <f>ROUND(P290*H290,2)</f>
        <v>12600</v>
      </c>
      <c r="L290" s="162" t="s">
        <v>126</v>
      </c>
      <c r="M290" s="167"/>
      <c r="N290" s="168" t="s">
        <v>1</v>
      </c>
      <c r="O290" s="169" t="s">
        <v>37</v>
      </c>
      <c r="P290" s="170">
        <f>I290+J290</f>
        <v>12600</v>
      </c>
      <c r="Q290" s="170">
        <f>ROUND(I290*H290,2)</f>
        <v>12600</v>
      </c>
      <c r="R290" s="170">
        <f>ROUND(J290*H290,2)</f>
        <v>0</v>
      </c>
      <c r="S290" s="171">
        <v>0</v>
      </c>
      <c r="T290" s="171">
        <f>S290*H290</f>
        <v>0</v>
      </c>
      <c r="U290" s="171">
        <v>0</v>
      </c>
      <c r="V290" s="171">
        <f>U290*H290</f>
        <v>0</v>
      </c>
      <c r="W290" s="171">
        <v>0</v>
      </c>
      <c r="X290" s="172">
        <f>W290*H290</f>
        <v>0</v>
      </c>
      <c r="Y290" s="28"/>
      <c r="Z290" s="28"/>
      <c r="AA290" s="28"/>
      <c r="AB290" s="28"/>
      <c r="AC290" s="28"/>
      <c r="AD290" s="28"/>
      <c r="AE290" s="28"/>
      <c r="AR290" s="173" t="s">
        <v>84</v>
      </c>
      <c r="AT290" s="173" t="s">
        <v>122</v>
      </c>
      <c r="AU290" s="173" t="s">
        <v>74</v>
      </c>
      <c r="AY290" s="14" t="s">
        <v>127</v>
      </c>
      <c r="BE290" s="174">
        <f>IF(O290="základní",K290,0)</f>
        <v>12600</v>
      </c>
      <c r="BF290" s="174">
        <f>IF(O290="snížená",K290,0)</f>
        <v>0</v>
      </c>
      <c r="BG290" s="174">
        <f>IF(O290="zákl. přenesená",K290,0)</f>
        <v>0</v>
      </c>
      <c r="BH290" s="174">
        <f>IF(O290="sníž. přenesená",K290,0)</f>
        <v>0</v>
      </c>
      <c r="BI290" s="174">
        <f>IF(O290="nulová",K290,0)</f>
        <v>0</v>
      </c>
      <c r="BJ290" s="14" t="s">
        <v>82</v>
      </c>
      <c r="BK290" s="174">
        <f>ROUND(P290*H290,2)</f>
        <v>12600</v>
      </c>
      <c r="BL290" s="14" t="s">
        <v>82</v>
      </c>
      <c r="BM290" s="173" t="s">
        <v>470</v>
      </c>
    </row>
    <row r="291" spans="1:65" s="2" customFormat="1" ht="11.25">
      <c r="A291" s="28"/>
      <c r="B291" s="29"/>
      <c r="C291" s="30"/>
      <c r="D291" s="175" t="s">
        <v>129</v>
      </c>
      <c r="E291" s="30"/>
      <c r="F291" s="176" t="s">
        <v>469</v>
      </c>
      <c r="G291" s="30"/>
      <c r="H291" s="30"/>
      <c r="I291" s="30"/>
      <c r="J291" s="30"/>
      <c r="K291" s="30"/>
      <c r="L291" s="30"/>
      <c r="M291" s="33"/>
      <c r="N291" s="177"/>
      <c r="O291" s="178"/>
      <c r="P291" s="65"/>
      <c r="Q291" s="65"/>
      <c r="R291" s="65"/>
      <c r="S291" s="65"/>
      <c r="T291" s="65"/>
      <c r="U291" s="65"/>
      <c r="V291" s="65"/>
      <c r="W291" s="65"/>
      <c r="X291" s="66"/>
      <c r="Y291" s="28"/>
      <c r="Z291" s="28"/>
      <c r="AA291" s="28"/>
      <c r="AB291" s="28"/>
      <c r="AC291" s="28"/>
      <c r="AD291" s="28"/>
      <c r="AE291" s="28"/>
      <c r="AT291" s="14" t="s">
        <v>129</v>
      </c>
      <c r="AU291" s="14" t="s">
        <v>74</v>
      </c>
    </row>
    <row r="292" spans="1:65" s="2" customFormat="1" ht="24.2" customHeight="1">
      <c r="A292" s="28"/>
      <c r="B292" s="29"/>
      <c r="C292" s="160" t="s">
        <v>471</v>
      </c>
      <c r="D292" s="160" t="s">
        <v>122</v>
      </c>
      <c r="E292" s="161" t="s">
        <v>472</v>
      </c>
      <c r="F292" s="162" t="s">
        <v>473</v>
      </c>
      <c r="G292" s="163" t="s">
        <v>125</v>
      </c>
      <c r="H292" s="164">
        <v>1</v>
      </c>
      <c r="I292" s="165">
        <v>9000</v>
      </c>
      <c r="J292" s="166"/>
      <c r="K292" s="165">
        <f>ROUND(P292*H292,2)</f>
        <v>9000</v>
      </c>
      <c r="L292" s="162" t="s">
        <v>126</v>
      </c>
      <c r="M292" s="167"/>
      <c r="N292" s="168" t="s">
        <v>1</v>
      </c>
      <c r="O292" s="169" t="s">
        <v>37</v>
      </c>
      <c r="P292" s="170">
        <f>I292+J292</f>
        <v>9000</v>
      </c>
      <c r="Q292" s="170">
        <f>ROUND(I292*H292,2)</f>
        <v>9000</v>
      </c>
      <c r="R292" s="170">
        <f>ROUND(J292*H292,2)</f>
        <v>0</v>
      </c>
      <c r="S292" s="171">
        <v>0</v>
      </c>
      <c r="T292" s="171">
        <f>S292*H292</f>
        <v>0</v>
      </c>
      <c r="U292" s="171">
        <v>0</v>
      </c>
      <c r="V292" s="171">
        <f>U292*H292</f>
        <v>0</v>
      </c>
      <c r="W292" s="171">
        <v>0</v>
      </c>
      <c r="X292" s="172">
        <f>W292*H292</f>
        <v>0</v>
      </c>
      <c r="Y292" s="28"/>
      <c r="Z292" s="28"/>
      <c r="AA292" s="28"/>
      <c r="AB292" s="28"/>
      <c r="AC292" s="28"/>
      <c r="AD292" s="28"/>
      <c r="AE292" s="28"/>
      <c r="AR292" s="173" t="s">
        <v>84</v>
      </c>
      <c r="AT292" s="173" t="s">
        <v>122</v>
      </c>
      <c r="AU292" s="173" t="s">
        <v>74</v>
      </c>
      <c r="AY292" s="14" t="s">
        <v>127</v>
      </c>
      <c r="BE292" s="174">
        <f>IF(O292="základní",K292,0)</f>
        <v>9000</v>
      </c>
      <c r="BF292" s="174">
        <f>IF(O292="snížená",K292,0)</f>
        <v>0</v>
      </c>
      <c r="BG292" s="174">
        <f>IF(O292="zákl. přenesená",K292,0)</f>
        <v>0</v>
      </c>
      <c r="BH292" s="174">
        <f>IF(O292="sníž. přenesená",K292,0)</f>
        <v>0</v>
      </c>
      <c r="BI292" s="174">
        <f>IF(O292="nulová",K292,0)</f>
        <v>0</v>
      </c>
      <c r="BJ292" s="14" t="s">
        <v>82</v>
      </c>
      <c r="BK292" s="174">
        <f>ROUND(P292*H292,2)</f>
        <v>9000</v>
      </c>
      <c r="BL292" s="14" t="s">
        <v>82</v>
      </c>
      <c r="BM292" s="173" t="s">
        <v>474</v>
      </c>
    </row>
    <row r="293" spans="1:65" s="2" customFormat="1" ht="11.25">
      <c r="A293" s="28"/>
      <c r="B293" s="29"/>
      <c r="C293" s="30"/>
      <c r="D293" s="175" t="s">
        <v>129</v>
      </c>
      <c r="E293" s="30"/>
      <c r="F293" s="176" t="s">
        <v>473</v>
      </c>
      <c r="G293" s="30"/>
      <c r="H293" s="30"/>
      <c r="I293" s="30"/>
      <c r="J293" s="30"/>
      <c r="K293" s="30"/>
      <c r="L293" s="30"/>
      <c r="M293" s="33"/>
      <c r="N293" s="177"/>
      <c r="O293" s="178"/>
      <c r="P293" s="65"/>
      <c r="Q293" s="65"/>
      <c r="R293" s="65"/>
      <c r="S293" s="65"/>
      <c r="T293" s="65"/>
      <c r="U293" s="65"/>
      <c r="V293" s="65"/>
      <c r="W293" s="65"/>
      <c r="X293" s="66"/>
      <c r="Y293" s="28"/>
      <c r="Z293" s="28"/>
      <c r="AA293" s="28"/>
      <c r="AB293" s="28"/>
      <c r="AC293" s="28"/>
      <c r="AD293" s="28"/>
      <c r="AE293" s="28"/>
      <c r="AT293" s="14" t="s">
        <v>129</v>
      </c>
      <c r="AU293" s="14" t="s">
        <v>74</v>
      </c>
    </row>
    <row r="294" spans="1:65" s="2" customFormat="1" ht="24">
      <c r="A294" s="28"/>
      <c r="B294" s="29"/>
      <c r="C294" s="160" t="s">
        <v>475</v>
      </c>
      <c r="D294" s="160" t="s">
        <v>122</v>
      </c>
      <c r="E294" s="161" t="s">
        <v>476</v>
      </c>
      <c r="F294" s="162" t="s">
        <v>477</v>
      </c>
      <c r="G294" s="163" t="s">
        <v>125</v>
      </c>
      <c r="H294" s="164">
        <v>104</v>
      </c>
      <c r="I294" s="165">
        <v>15200</v>
      </c>
      <c r="J294" s="166"/>
      <c r="K294" s="165">
        <f>ROUND(P294*H294,2)</f>
        <v>1580800</v>
      </c>
      <c r="L294" s="162" t="s">
        <v>126</v>
      </c>
      <c r="M294" s="167"/>
      <c r="N294" s="168" t="s">
        <v>1</v>
      </c>
      <c r="O294" s="169" t="s">
        <v>37</v>
      </c>
      <c r="P294" s="170">
        <f>I294+J294</f>
        <v>15200</v>
      </c>
      <c r="Q294" s="170">
        <f>ROUND(I294*H294,2)</f>
        <v>1580800</v>
      </c>
      <c r="R294" s="170">
        <f>ROUND(J294*H294,2)</f>
        <v>0</v>
      </c>
      <c r="S294" s="171">
        <v>0</v>
      </c>
      <c r="T294" s="171">
        <f>S294*H294</f>
        <v>0</v>
      </c>
      <c r="U294" s="171">
        <v>0</v>
      </c>
      <c r="V294" s="171">
        <f>U294*H294</f>
        <v>0</v>
      </c>
      <c r="W294" s="171">
        <v>0</v>
      </c>
      <c r="X294" s="172">
        <f>W294*H294</f>
        <v>0</v>
      </c>
      <c r="Y294" s="28"/>
      <c r="Z294" s="28"/>
      <c r="AA294" s="28"/>
      <c r="AB294" s="28"/>
      <c r="AC294" s="28"/>
      <c r="AD294" s="28"/>
      <c r="AE294" s="28"/>
      <c r="AR294" s="173" t="s">
        <v>84</v>
      </c>
      <c r="AT294" s="173" t="s">
        <v>122</v>
      </c>
      <c r="AU294" s="173" t="s">
        <v>74</v>
      </c>
      <c r="AY294" s="14" t="s">
        <v>127</v>
      </c>
      <c r="BE294" s="174">
        <f>IF(O294="základní",K294,0)</f>
        <v>1580800</v>
      </c>
      <c r="BF294" s="174">
        <f>IF(O294="snížená",K294,0)</f>
        <v>0</v>
      </c>
      <c r="BG294" s="174">
        <f>IF(O294="zákl. přenesená",K294,0)</f>
        <v>0</v>
      </c>
      <c r="BH294" s="174">
        <f>IF(O294="sníž. přenesená",K294,0)</f>
        <v>0</v>
      </c>
      <c r="BI294" s="174">
        <f>IF(O294="nulová",K294,0)</f>
        <v>0</v>
      </c>
      <c r="BJ294" s="14" t="s">
        <v>82</v>
      </c>
      <c r="BK294" s="174">
        <f>ROUND(P294*H294,2)</f>
        <v>1580800</v>
      </c>
      <c r="BL294" s="14" t="s">
        <v>82</v>
      </c>
      <c r="BM294" s="173" t="s">
        <v>478</v>
      </c>
    </row>
    <row r="295" spans="1:65" s="2" customFormat="1" ht="11.25">
      <c r="A295" s="28"/>
      <c r="B295" s="29"/>
      <c r="C295" s="30"/>
      <c r="D295" s="175" t="s">
        <v>129</v>
      </c>
      <c r="E295" s="30"/>
      <c r="F295" s="176" t="s">
        <v>477</v>
      </c>
      <c r="G295" s="30"/>
      <c r="H295" s="30"/>
      <c r="I295" s="30"/>
      <c r="J295" s="30"/>
      <c r="K295" s="30"/>
      <c r="L295" s="30"/>
      <c r="M295" s="33"/>
      <c r="N295" s="177"/>
      <c r="O295" s="178"/>
      <c r="P295" s="65"/>
      <c r="Q295" s="65"/>
      <c r="R295" s="65"/>
      <c r="S295" s="65"/>
      <c r="T295" s="65"/>
      <c r="U295" s="65"/>
      <c r="V295" s="65"/>
      <c r="W295" s="65"/>
      <c r="X295" s="66"/>
      <c r="Y295" s="28"/>
      <c r="Z295" s="28"/>
      <c r="AA295" s="28"/>
      <c r="AB295" s="28"/>
      <c r="AC295" s="28"/>
      <c r="AD295" s="28"/>
      <c r="AE295" s="28"/>
      <c r="AT295" s="14" t="s">
        <v>129</v>
      </c>
      <c r="AU295" s="14" t="s">
        <v>74</v>
      </c>
    </row>
    <row r="296" spans="1:65" s="2" customFormat="1" ht="24.2" customHeight="1">
      <c r="A296" s="28"/>
      <c r="B296" s="29"/>
      <c r="C296" s="160" t="s">
        <v>479</v>
      </c>
      <c r="D296" s="160" t="s">
        <v>122</v>
      </c>
      <c r="E296" s="161" t="s">
        <v>480</v>
      </c>
      <c r="F296" s="162" t="s">
        <v>481</v>
      </c>
      <c r="G296" s="163" t="s">
        <v>125</v>
      </c>
      <c r="H296" s="164">
        <v>1</v>
      </c>
      <c r="I296" s="165">
        <v>2470</v>
      </c>
      <c r="J296" s="166"/>
      <c r="K296" s="165">
        <f>ROUND(P296*H296,2)</f>
        <v>2470</v>
      </c>
      <c r="L296" s="162" t="s">
        <v>126</v>
      </c>
      <c r="M296" s="167"/>
      <c r="N296" s="168" t="s">
        <v>1</v>
      </c>
      <c r="O296" s="169" t="s">
        <v>37</v>
      </c>
      <c r="P296" s="170">
        <f>I296+J296</f>
        <v>2470</v>
      </c>
      <c r="Q296" s="170">
        <f>ROUND(I296*H296,2)</f>
        <v>2470</v>
      </c>
      <c r="R296" s="170">
        <f>ROUND(J296*H296,2)</f>
        <v>0</v>
      </c>
      <c r="S296" s="171">
        <v>0</v>
      </c>
      <c r="T296" s="171">
        <f>S296*H296</f>
        <v>0</v>
      </c>
      <c r="U296" s="171">
        <v>0</v>
      </c>
      <c r="V296" s="171">
        <f>U296*H296</f>
        <v>0</v>
      </c>
      <c r="W296" s="171">
        <v>0</v>
      </c>
      <c r="X296" s="172">
        <f>W296*H296</f>
        <v>0</v>
      </c>
      <c r="Y296" s="28"/>
      <c r="Z296" s="28"/>
      <c r="AA296" s="28"/>
      <c r="AB296" s="28"/>
      <c r="AC296" s="28"/>
      <c r="AD296" s="28"/>
      <c r="AE296" s="28"/>
      <c r="AR296" s="173" t="s">
        <v>84</v>
      </c>
      <c r="AT296" s="173" t="s">
        <v>122</v>
      </c>
      <c r="AU296" s="173" t="s">
        <v>74</v>
      </c>
      <c r="AY296" s="14" t="s">
        <v>127</v>
      </c>
      <c r="BE296" s="174">
        <f>IF(O296="základní",K296,0)</f>
        <v>2470</v>
      </c>
      <c r="BF296" s="174">
        <f>IF(O296="snížená",K296,0)</f>
        <v>0</v>
      </c>
      <c r="BG296" s="174">
        <f>IF(O296="zákl. přenesená",K296,0)</f>
        <v>0</v>
      </c>
      <c r="BH296" s="174">
        <f>IF(O296="sníž. přenesená",K296,0)</f>
        <v>0</v>
      </c>
      <c r="BI296" s="174">
        <f>IF(O296="nulová",K296,0)</f>
        <v>0</v>
      </c>
      <c r="BJ296" s="14" t="s">
        <v>82</v>
      </c>
      <c r="BK296" s="174">
        <f>ROUND(P296*H296,2)</f>
        <v>2470</v>
      </c>
      <c r="BL296" s="14" t="s">
        <v>82</v>
      </c>
      <c r="BM296" s="173" t="s">
        <v>482</v>
      </c>
    </row>
    <row r="297" spans="1:65" s="2" customFormat="1" ht="11.25">
      <c r="A297" s="28"/>
      <c r="B297" s="29"/>
      <c r="C297" s="30"/>
      <c r="D297" s="175" t="s">
        <v>129</v>
      </c>
      <c r="E297" s="30"/>
      <c r="F297" s="176" t="s">
        <v>481</v>
      </c>
      <c r="G297" s="30"/>
      <c r="H297" s="30"/>
      <c r="I297" s="30"/>
      <c r="J297" s="30"/>
      <c r="K297" s="30"/>
      <c r="L297" s="30"/>
      <c r="M297" s="33"/>
      <c r="N297" s="177"/>
      <c r="O297" s="178"/>
      <c r="P297" s="65"/>
      <c r="Q297" s="65"/>
      <c r="R297" s="65"/>
      <c r="S297" s="65"/>
      <c r="T297" s="65"/>
      <c r="U297" s="65"/>
      <c r="V297" s="65"/>
      <c r="W297" s="65"/>
      <c r="X297" s="66"/>
      <c r="Y297" s="28"/>
      <c r="Z297" s="28"/>
      <c r="AA297" s="28"/>
      <c r="AB297" s="28"/>
      <c r="AC297" s="28"/>
      <c r="AD297" s="28"/>
      <c r="AE297" s="28"/>
      <c r="AT297" s="14" t="s">
        <v>129</v>
      </c>
      <c r="AU297" s="14" t="s">
        <v>74</v>
      </c>
    </row>
    <row r="298" spans="1:65" s="2" customFormat="1" ht="24.2" customHeight="1">
      <c r="A298" s="28"/>
      <c r="B298" s="29"/>
      <c r="C298" s="160" t="s">
        <v>483</v>
      </c>
      <c r="D298" s="160" t="s">
        <v>122</v>
      </c>
      <c r="E298" s="161" t="s">
        <v>484</v>
      </c>
      <c r="F298" s="162" t="s">
        <v>485</v>
      </c>
      <c r="G298" s="163" t="s">
        <v>125</v>
      </c>
      <c r="H298" s="164">
        <v>1</v>
      </c>
      <c r="I298" s="165">
        <v>5160</v>
      </c>
      <c r="J298" s="166"/>
      <c r="K298" s="165">
        <f>ROUND(P298*H298,2)</f>
        <v>5160</v>
      </c>
      <c r="L298" s="162" t="s">
        <v>126</v>
      </c>
      <c r="M298" s="167"/>
      <c r="N298" s="168" t="s">
        <v>1</v>
      </c>
      <c r="O298" s="169" t="s">
        <v>37</v>
      </c>
      <c r="P298" s="170">
        <f>I298+J298</f>
        <v>5160</v>
      </c>
      <c r="Q298" s="170">
        <f>ROUND(I298*H298,2)</f>
        <v>5160</v>
      </c>
      <c r="R298" s="170">
        <f>ROUND(J298*H298,2)</f>
        <v>0</v>
      </c>
      <c r="S298" s="171">
        <v>0</v>
      </c>
      <c r="T298" s="171">
        <f>S298*H298</f>
        <v>0</v>
      </c>
      <c r="U298" s="171">
        <v>0</v>
      </c>
      <c r="V298" s="171">
        <f>U298*H298</f>
        <v>0</v>
      </c>
      <c r="W298" s="171">
        <v>0</v>
      </c>
      <c r="X298" s="172">
        <f>W298*H298</f>
        <v>0</v>
      </c>
      <c r="Y298" s="28"/>
      <c r="Z298" s="28"/>
      <c r="AA298" s="28"/>
      <c r="AB298" s="28"/>
      <c r="AC298" s="28"/>
      <c r="AD298" s="28"/>
      <c r="AE298" s="28"/>
      <c r="AR298" s="173" t="s">
        <v>153</v>
      </c>
      <c r="AT298" s="173" t="s">
        <v>122</v>
      </c>
      <c r="AU298" s="173" t="s">
        <v>74</v>
      </c>
      <c r="AY298" s="14" t="s">
        <v>127</v>
      </c>
      <c r="BE298" s="174">
        <f>IF(O298="základní",K298,0)</f>
        <v>5160</v>
      </c>
      <c r="BF298" s="174">
        <f>IF(O298="snížená",K298,0)</f>
        <v>0</v>
      </c>
      <c r="BG298" s="174">
        <f>IF(O298="zákl. přenesená",K298,0)</f>
        <v>0</v>
      </c>
      <c r="BH298" s="174">
        <f>IF(O298="sníž. přenesená",K298,0)</f>
        <v>0</v>
      </c>
      <c r="BI298" s="174">
        <f>IF(O298="nulová",K298,0)</f>
        <v>0</v>
      </c>
      <c r="BJ298" s="14" t="s">
        <v>82</v>
      </c>
      <c r="BK298" s="174">
        <f>ROUND(P298*H298,2)</f>
        <v>5160</v>
      </c>
      <c r="BL298" s="14" t="s">
        <v>137</v>
      </c>
      <c r="BM298" s="173" t="s">
        <v>486</v>
      </c>
    </row>
    <row r="299" spans="1:65" s="2" customFormat="1" ht="11.25">
      <c r="A299" s="28"/>
      <c r="B299" s="29"/>
      <c r="C299" s="30"/>
      <c r="D299" s="175" t="s">
        <v>129</v>
      </c>
      <c r="E299" s="30"/>
      <c r="F299" s="176" t="s">
        <v>485</v>
      </c>
      <c r="G299" s="30"/>
      <c r="H299" s="30"/>
      <c r="I299" s="30"/>
      <c r="J299" s="30"/>
      <c r="K299" s="30"/>
      <c r="L299" s="30"/>
      <c r="M299" s="33"/>
      <c r="N299" s="177"/>
      <c r="O299" s="178"/>
      <c r="P299" s="65"/>
      <c r="Q299" s="65"/>
      <c r="R299" s="65"/>
      <c r="S299" s="65"/>
      <c r="T299" s="65"/>
      <c r="U299" s="65"/>
      <c r="V299" s="65"/>
      <c r="W299" s="65"/>
      <c r="X299" s="66"/>
      <c r="Y299" s="28"/>
      <c r="Z299" s="28"/>
      <c r="AA299" s="28"/>
      <c r="AB299" s="28"/>
      <c r="AC299" s="28"/>
      <c r="AD299" s="28"/>
      <c r="AE299" s="28"/>
      <c r="AT299" s="14" t="s">
        <v>129</v>
      </c>
      <c r="AU299" s="14" t="s">
        <v>74</v>
      </c>
    </row>
    <row r="300" spans="1:65" s="2" customFormat="1" ht="24.2" customHeight="1">
      <c r="A300" s="28"/>
      <c r="B300" s="29"/>
      <c r="C300" s="160" t="s">
        <v>487</v>
      </c>
      <c r="D300" s="160" t="s">
        <v>122</v>
      </c>
      <c r="E300" s="161" t="s">
        <v>488</v>
      </c>
      <c r="F300" s="162" t="s">
        <v>489</v>
      </c>
      <c r="G300" s="163" t="s">
        <v>125</v>
      </c>
      <c r="H300" s="164">
        <v>1</v>
      </c>
      <c r="I300" s="165">
        <v>90</v>
      </c>
      <c r="J300" s="166"/>
      <c r="K300" s="165">
        <f>ROUND(P300*H300,2)</f>
        <v>90</v>
      </c>
      <c r="L300" s="162" t="s">
        <v>126</v>
      </c>
      <c r="M300" s="167"/>
      <c r="N300" s="168" t="s">
        <v>1</v>
      </c>
      <c r="O300" s="169" t="s">
        <v>37</v>
      </c>
      <c r="P300" s="170">
        <f>I300+J300</f>
        <v>90</v>
      </c>
      <c r="Q300" s="170">
        <f>ROUND(I300*H300,2)</f>
        <v>90</v>
      </c>
      <c r="R300" s="170">
        <f>ROUND(J300*H300,2)</f>
        <v>0</v>
      </c>
      <c r="S300" s="171">
        <v>0</v>
      </c>
      <c r="T300" s="171">
        <f>S300*H300</f>
        <v>0</v>
      </c>
      <c r="U300" s="171">
        <v>0</v>
      </c>
      <c r="V300" s="171">
        <f>U300*H300</f>
        <v>0</v>
      </c>
      <c r="W300" s="171">
        <v>0</v>
      </c>
      <c r="X300" s="172">
        <f>W300*H300</f>
        <v>0</v>
      </c>
      <c r="Y300" s="28"/>
      <c r="Z300" s="28"/>
      <c r="AA300" s="28"/>
      <c r="AB300" s="28"/>
      <c r="AC300" s="28"/>
      <c r="AD300" s="28"/>
      <c r="AE300" s="28"/>
      <c r="AR300" s="173" t="s">
        <v>153</v>
      </c>
      <c r="AT300" s="173" t="s">
        <v>122</v>
      </c>
      <c r="AU300" s="173" t="s">
        <v>74</v>
      </c>
      <c r="AY300" s="14" t="s">
        <v>127</v>
      </c>
      <c r="BE300" s="174">
        <f>IF(O300="základní",K300,0)</f>
        <v>90</v>
      </c>
      <c r="BF300" s="174">
        <f>IF(O300="snížená",K300,0)</f>
        <v>0</v>
      </c>
      <c r="BG300" s="174">
        <f>IF(O300="zákl. přenesená",K300,0)</f>
        <v>0</v>
      </c>
      <c r="BH300" s="174">
        <f>IF(O300="sníž. přenesená",K300,0)</f>
        <v>0</v>
      </c>
      <c r="BI300" s="174">
        <f>IF(O300="nulová",K300,0)</f>
        <v>0</v>
      </c>
      <c r="BJ300" s="14" t="s">
        <v>82</v>
      </c>
      <c r="BK300" s="174">
        <f>ROUND(P300*H300,2)</f>
        <v>90</v>
      </c>
      <c r="BL300" s="14" t="s">
        <v>137</v>
      </c>
      <c r="BM300" s="173" t="s">
        <v>490</v>
      </c>
    </row>
    <row r="301" spans="1:65" s="2" customFormat="1" ht="11.25">
      <c r="A301" s="28"/>
      <c r="B301" s="29"/>
      <c r="C301" s="30"/>
      <c r="D301" s="175" t="s">
        <v>129</v>
      </c>
      <c r="E301" s="30"/>
      <c r="F301" s="176" t="s">
        <v>489</v>
      </c>
      <c r="G301" s="30"/>
      <c r="H301" s="30"/>
      <c r="I301" s="30"/>
      <c r="J301" s="30"/>
      <c r="K301" s="30"/>
      <c r="L301" s="30"/>
      <c r="M301" s="33"/>
      <c r="N301" s="177"/>
      <c r="O301" s="178"/>
      <c r="P301" s="65"/>
      <c r="Q301" s="65"/>
      <c r="R301" s="65"/>
      <c r="S301" s="65"/>
      <c r="T301" s="65"/>
      <c r="U301" s="65"/>
      <c r="V301" s="65"/>
      <c r="W301" s="65"/>
      <c r="X301" s="66"/>
      <c r="Y301" s="28"/>
      <c r="Z301" s="28"/>
      <c r="AA301" s="28"/>
      <c r="AB301" s="28"/>
      <c r="AC301" s="28"/>
      <c r="AD301" s="28"/>
      <c r="AE301" s="28"/>
      <c r="AT301" s="14" t="s">
        <v>129</v>
      </c>
      <c r="AU301" s="14" t="s">
        <v>74</v>
      </c>
    </row>
    <row r="302" spans="1:65" s="2" customFormat="1" ht="24.2" customHeight="1">
      <c r="A302" s="28"/>
      <c r="B302" s="29"/>
      <c r="C302" s="160" t="s">
        <v>491</v>
      </c>
      <c r="D302" s="160" t="s">
        <v>122</v>
      </c>
      <c r="E302" s="161" t="s">
        <v>492</v>
      </c>
      <c r="F302" s="162" t="s">
        <v>493</v>
      </c>
      <c r="G302" s="163" t="s">
        <v>125</v>
      </c>
      <c r="H302" s="164">
        <v>1</v>
      </c>
      <c r="I302" s="165">
        <v>90</v>
      </c>
      <c r="J302" s="166"/>
      <c r="K302" s="165">
        <f>ROUND(P302*H302,2)</f>
        <v>90</v>
      </c>
      <c r="L302" s="162" t="s">
        <v>126</v>
      </c>
      <c r="M302" s="167"/>
      <c r="N302" s="168" t="s">
        <v>1</v>
      </c>
      <c r="O302" s="169" t="s">
        <v>37</v>
      </c>
      <c r="P302" s="170">
        <f>I302+J302</f>
        <v>90</v>
      </c>
      <c r="Q302" s="170">
        <f>ROUND(I302*H302,2)</f>
        <v>90</v>
      </c>
      <c r="R302" s="170">
        <f>ROUND(J302*H302,2)</f>
        <v>0</v>
      </c>
      <c r="S302" s="171">
        <v>0</v>
      </c>
      <c r="T302" s="171">
        <f>S302*H302</f>
        <v>0</v>
      </c>
      <c r="U302" s="171">
        <v>0</v>
      </c>
      <c r="V302" s="171">
        <f>U302*H302</f>
        <v>0</v>
      </c>
      <c r="W302" s="171">
        <v>0</v>
      </c>
      <c r="X302" s="172">
        <f>W302*H302</f>
        <v>0</v>
      </c>
      <c r="Y302" s="28"/>
      <c r="Z302" s="28"/>
      <c r="AA302" s="28"/>
      <c r="AB302" s="28"/>
      <c r="AC302" s="28"/>
      <c r="AD302" s="28"/>
      <c r="AE302" s="28"/>
      <c r="AR302" s="173" t="s">
        <v>153</v>
      </c>
      <c r="AT302" s="173" t="s">
        <v>122</v>
      </c>
      <c r="AU302" s="173" t="s">
        <v>74</v>
      </c>
      <c r="AY302" s="14" t="s">
        <v>127</v>
      </c>
      <c r="BE302" s="174">
        <f>IF(O302="základní",K302,0)</f>
        <v>90</v>
      </c>
      <c r="BF302" s="174">
        <f>IF(O302="snížená",K302,0)</f>
        <v>0</v>
      </c>
      <c r="BG302" s="174">
        <f>IF(O302="zákl. přenesená",K302,0)</f>
        <v>0</v>
      </c>
      <c r="BH302" s="174">
        <f>IF(O302="sníž. přenesená",K302,0)</f>
        <v>0</v>
      </c>
      <c r="BI302" s="174">
        <f>IF(O302="nulová",K302,0)</f>
        <v>0</v>
      </c>
      <c r="BJ302" s="14" t="s">
        <v>82</v>
      </c>
      <c r="BK302" s="174">
        <f>ROUND(P302*H302,2)</f>
        <v>90</v>
      </c>
      <c r="BL302" s="14" t="s">
        <v>137</v>
      </c>
      <c r="BM302" s="173" t="s">
        <v>494</v>
      </c>
    </row>
    <row r="303" spans="1:65" s="2" customFormat="1" ht="11.25">
      <c r="A303" s="28"/>
      <c r="B303" s="29"/>
      <c r="C303" s="30"/>
      <c r="D303" s="175" t="s">
        <v>129</v>
      </c>
      <c r="E303" s="30"/>
      <c r="F303" s="176" t="s">
        <v>493</v>
      </c>
      <c r="G303" s="30"/>
      <c r="H303" s="30"/>
      <c r="I303" s="30"/>
      <c r="J303" s="30"/>
      <c r="K303" s="30"/>
      <c r="L303" s="30"/>
      <c r="M303" s="33"/>
      <c r="N303" s="177"/>
      <c r="O303" s="178"/>
      <c r="P303" s="65"/>
      <c r="Q303" s="65"/>
      <c r="R303" s="65"/>
      <c r="S303" s="65"/>
      <c r="T303" s="65"/>
      <c r="U303" s="65"/>
      <c r="V303" s="65"/>
      <c r="W303" s="65"/>
      <c r="X303" s="66"/>
      <c r="Y303" s="28"/>
      <c r="Z303" s="28"/>
      <c r="AA303" s="28"/>
      <c r="AB303" s="28"/>
      <c r="AC303" s="28"/>
      <c r="AD303" s="28"/>
      <c r="AE303" s="28"/>
      <c r="AT303" s="14" t="s">
        <v>129</v>
      </c>
      <c r="AU303" s="14" t="s">
        <v>74</v>
      </c>
    </row>
    <row r="304" spans="1:65" s="2" customFormat="1" ht="24.2" customHeight="1">
      <c r="A304" s="28"/>
      <c r="B304" s="29"/>
      <c r="C304" s="160" t="s">
        <v>495</v>
      </c>
      <c r="D304" s="160" t="s">
        <v>122</v>
      </c>
      <c r="E304" s="161" t="s">
        <v>496</v>
      </c>
      <c r="F304" s="162" t="s">
        <v>497</v>
      </c>
      <c r="G304" s="163" t="s">
        <v>125</v>
      </c>
      <c r="H304" s="164">
        <v>1</v>
      </c>
      <c r="I304" s="165">
        <v>96</v>
      </c>
      <c r="J304" s="166"/>
      <c r="K304" s="165">
        <f>ROUND(P304*H304,2)</f>
        <v>96</v>
      </c>
      <c r="L304" s="162" t="s">
        <v>126</v>
      </c>
      <c r="M304" s="167"/>
      <c r="N304" s="168" t="s">
        <v>1</v>
      </c>
      <c r="O304" s="169" t="s">
        <v>37</v>
      </c>
      <c r="P304" s="170">
        <f>I304+J304</f>
        <v>96</v>
      </c>
      <c r="Q304" s="170">
        <f>ROUND(I304*H304,2)</f>
        <v>96</v>
      </c>
      <c r="R304" s="170">
        <f>ROUND(J304*H304,2)</f>
        <v>0</v>
      </c>
      <c r="S304" s="171">
        <v>0</v>
      </c>
      <c r="T304" s="171">
        <f>S304*H304</f>
        <v>0</v>
      </c>
      <c r="U304" s="171">
        <v>0</v>
      </c>
      <c r="V304" s="171">
        <f>U304*H304</f>
        <v>0</v>
      </c>
      <c r="W304" s="171">
        <v>0</v>
      </c>
      <c r="X304" s="172">
        <f>W304*H304</f>
        <v>0</v>
      </c>
      <c r="Y304" s="28"/>
      <c r="Z304" s="28"/>
      <c r="AA304" s="28"/>
      <c r="AB304" s="28"/>
      <c r="AC304" s="28"/>
      <c r="AD304" s="28"/>
      <c r="AE304" s="28"/>
      <c r="AR304" s="173" t="s">
        <v>84</v>
      </c>
      <c r="AT304" s="173" t="s">
        <v>122</v>
      </c>
      <c r="AU304" s="173" t="s">
        <v>74</v>
      </c>
      <c r="AY304" s="14" t="s">
        <v>127</v>
      </c>
      <c r="BE304" s="174">
        <f>IF(O304="základní",K304,0)</f>
        <v>96</v>
      </c>
      <c r="BF304" s="174">
        <f>IF(O304="snížená",K304,0)</f>
        <v>0</v>
      </c>
      <c r="BG304" s="174">
        <f>IF(O304="zákl. přenesená",K304,0)</f>
        <v>0</v>
      </c>
      <c r="BH304" s="174">
        <f>IF(O304="sníž. přenesená",K304,0)</f>
        <v>0</v>
      </c>
      <c r="BI304" s="174">
        <f>IF(O304="nulová",K304,0)</f>
        <v>0</v>
      </c>
      <c r="BJ304" s="14" t="s">
        <v>82</v>
      </c>
      <c r="BK304" s="174">
        <f>ROUND(P304*H304,2)</f>
        <v>96</v>
      </c>
      <c r="BL304" s="14" t="s">
        <v>82</v>
      </c>
      <c r="BM304" s="173" t="s">
        <v>498</v>
      </c>
    </row>
    <row r="305" spans="1:65" s="2" customFormat="1" ht="11.25">
      <c r="A305" s="28"/>
      <c r="B305" s="29"/>
      <c r="C305" s="30"/>
      <c r="D305" s="175" t="s">
        <v>129</v>
      </c>
      <c r="E305" s="30"/>
      <c r="F305" s="176" t="s">
        <v>497</v>
      </c>
      <c r="G305" s="30"/>
      <c r="H305" s="30"/>
      <c r="I305" s="30"/>
      <c r="J305" s="30"/>
      <c r="K305" s="30"/>
      <c r="L305" s="30"/>
      <c r="M305" s="33"/>
      <c r="N305" s="177"/>
      <c r="O305" s="178"/>
      <c r="P305" s="65"/>
      <c r="Q305" s="65"/>
      <c r="R305" s="65"/>
      <c r="S305" s="65"/>
      <c r="T305" s="65"/>
      <c r="U305" s="65"/>
      <c r="V305" s="65"/>
      <c r="W305" s="65"/>
      <c r="X305" s="66"/>
      <c r="Y305" s="28"/>
      <c r="Z305" s="28"/>
      <c r="AA305" s="28"/>
      <c r="AB305" s="28"/>
      <c r="AC305" s="28"/>
      <c r="AD305" s="28"/>
      <c r="AE305" s="28"/>
      <c r="AT305" s="14" t="s">
        <v>129</v>
      </c>
      <c r="AU305" s="14" t="s">
        <v>74</v>
      </c>
    </row>
    <row r="306" spans="1:65" s="2" customFormat="1" ht="24.2" customHeight="1">
      <c r="A306" s="28"/>
      <c r="B306" s="29"/>
      <c r="C306" s="160" t="s">
        <v>499</v>
      </c>
      <c r="D306" s="160" t="s">
        <v>122</v>
      </c>
      <c r="E306" s="161" t="s">
        <v>500</v>
      </c>
      <c r="F306" s="162" t="s">
        <v>501</v>
      </c>
      <c r="G306" s="163" t="s">
        <v>125</v>
      </c>
      <c r="H306" s="164">
        <v>1</v>
      </c>
      <c r="I306" s="165">
        <v>14500</v>
      </c>
      <c r="J306" s="166"/>
      <c r="K306" s="165">
        <f>ROUND(P306*H306,2)</f>
        <v>14500</v>
      </c>
      <c r="L306" s="162" t="s">
        <v>126</v>
      </c>
      <c r="M306" s="167"/>
      <c r="N306" s="168" t="s">
        <v>1</v>
      </c>
      <c r="O306" s="169" t="s">
        <v>37</v>
      </c>
      <c r="P306" s="170">
        <f>I306+J306</f>
        <v>14500</v>
      </c>
      <c r="Q306" s="170">
        <f>ROUND(I306*H306,2)</f>
        <v>14500</v>
      </c>
      <c r="R306" s="170">
        <f>ROUND(J306*H306,2)</f>
        <v>0</v>
      </c>
      <c r="S306" s="171">
        <v>0</v>
      </c>
      <c r="T306" s="171">
        <f>S306*H306</f>
        <v>0</v>
      </c>
      <c r="U306" s="171">
        <v>0</v>
      </c>
      <c r="V306" s="171">
        <f>U306*H306</f>
        <v>0</v>
      </c>
      <c r="W306" s="171">
        <v>0</v>
      </c>
      <c r="X306" s="172">
        <f>W306*H306</f>
        <v>0</v>
      </c>
      <c r="Y306" s="28"/>
      <c r="Z306" s="28"/>
      <c r="AA306" s="28"/>
      <c r="AB306" s="28"/>
      <c r="AC306" s="28"/>
      <c r="AD306" s="28"/>
      <c r="AE306" s="28"/>
      <c r="AR306" s="173" t="s">
        <v>84</v>
      </c>
      <c r="AT306" s="173" t="s">
        <v>122</v>
      </c>
      <c r="AU306" s="173" t="s">
        <v>74</v>
      </c>
      <c r="AY306" s="14" t="s">
        <v>127</v>
      </c>
      <c r="BE306" s="174">
        <f>IF(O306="základní",K306,0)</f>
        <v>14500</v>
      </c>
      <c r="BF306" s="174">
        <f>IF(O306="snížená",K306,0)</f>
        <v>0</v>
      </c>
      <c r="BG306" s="174">
        <f>IF(O306="zákl. přenesená",K306,0)</f>
        <v>0</v>
      </c>
      <c r="BH306" s="174">
        <f>IF(O306="sníž. přenesená",K306,0)</f>
        <v>0</v>
      </c>
      <c r="BI306" s="174">
        <f>IF(O306="nulová",K306,0)</f>
        <v>0</v>
      </c>
      <c r="BJ306" s="14" t="s">
        <v>82</v>
      </c>
      <c r="BK306" s="174">
        <f>ROUND(P306*H306,2)</f>
        <v>14500</v>
      </c>
      <c r="BL306" s="14" t="s">
        <v>82</v>
      </c>
      <c r="BM306" s="173" t="s">
        <v>502</v>
      </c>
    </row>
    <row r="307" spans="1:65" s="2" customFormat="1" ht="11.25">
      <c r="A307" s="28"/>
      <c r="B307" s="29"/>
      <c r="C307" s="30"/>
      <c r="D307" s="175" t="s">
        <v>129</v>
      </c>
      <c r="E307" s="30"/>
      <c r="F307" s="176" t="s">
        <v>501</v>
      </c>
      <c r="G307" s="30"/>
      <c r="H307" s="30"/>
      <c r="I307" s="30"/>
      <c r="J307" s="30"/>
      <c r="K307" s="30"/>
      <c r="L307" s="30"/>
      <c r="M307" s="33"/>
      <c r="N307" s="177"/>
      <c r="O307" s="178"/>
      <c r="P307" s="65"/>
      <c r="Q307" s="65"/>
      <c r="R307" s="65"/>
      <c r="S307" s="65"/>
      <c r="T307" s="65"/>
      <c r="U307" s="65"/>
      <c r="V307" s="65"/>
      <c r="W307" s="65"/>
      <c r="X307" s="66"/>
      <c r="Y307" s="28"/>
      <c r="Z307" s="28"/>
      <c r="AA307" s="28"/>
      <c r="AB307" s="28"/>
      <c r="AC307" s="28"/>
      <c r="AD307" s="28"/>
      <c r="AE307" s="28"/>
      <c r="AT307" s="14" t="s">
        <v>129</v>
      </c>
      <c r="AU307" s="14" t="s">
        <v>74</v>
      </c>
    </row>
    <row r="308" spans="1:65" s="2" customFormat="1" ht="24.2" customHeight="1">
      <c r="A308" s="28"/>
      <c r="B308" s="29"/>
      <c r="C308" s="160" t="s">
        <v>503</v>
      </c>
      <c r="D308" s="160" t="s">
        <v>122</v>
      </c>
      <c r="E308" s="161" t="s">
        <v>504</v>
      </c>
      <c r="F308" s="162" t="s">
        <v>505</v>
      </c>
      <c r="G308" s="163" t="s">
        <v>125</v>
      </c>
      <c r="H308" s="164">
        <v>1</v>
      </c>
      <c r="I308" s="165">
        <v>25200</v>
      </c>
      <c r="J308" s="166"/>
      <c r="K308" s="165">
        <f>ROUND(P308*H308,2)</f>
        <v>25200</v>
      </c>
      <c r="L308" s="162" t="s">
        <v>126</v>
      </c>
      <c r="M308" s="167"/>
      <c r="N308" s="168" t="s">
        <v>1</v>
      </c>
      <c r="O308" s="169" t="s">
        <v>37</v>
      </c>
      <c r="P308" s="170">
        <f>I308+J308</f>
        <v>25200</v>
      </c>
      <c r="Q308" s="170">
        <f>ROUND(I308*H308,2)</f>
        <v>25200</v>
      </c>
      <c r="R308" s="170">
        <f>ROUND(J308*H308,2)</f>
        <v>0</v>
      </c>
      <c r="S308" s="171">
        <v>0</v>
      </c>
      <c r="T308" s="171">
        <f>S308*H308</f>
        <v>0</v>
      </c>
      <c r="U308" s="171">
        <v>0</v>
      </c>
      <c r="V308" s="171">
        <f>U308*H308</f>
        <v>0</v>
      </c>
      <c r="W308" s="171">
        <v>0</v>
      </c>
      <c r="X308" s="172">
        <f>W308*H308</f>
        <v>0</v>
      </c>
      <c r="Y308" s="28"/>
      <c r="Z308" s="28"/>
      <c r="AA308" s="28"/>
      <c r="AB308" s="28"/>
      <c r="AC308" s="28"/>
      <c r="AD308" s="28"/>
      <c r="AE308" s="28"/>
      <c r="AR308" s="173" t="s">
        <v>84</v>
      </c>
      <c r="AT308" s="173" t="s">
        <v>122</v>
      </c>
      <c r="AU308" s="173" t="s">
        <v>74</v>
      </c>
      <c r="AY308" s="14" t="s">
        <v>127</v>
      </c>
      <c r="BE308" s="174">
        <f>IF(O308="základní",K308,0)</f>
        <v>25200</v>
      </c>
      <c r="BF308" s="174">
        <f>IF(O308="snížená",K308,0)</f>
        <v>0</v>
      </c>
      <c r="BG308" s="174">
        <f>IF(O308="zákl. přenesená",K308,0)</f>
        <v>0</v>
      </c>
      <c r="BH308" s="174">
        <f>IF(O308="sníž. přenesená",K308,0)</f>
        <v>0</v>
      </c>
      <c r="BI308" s="174">
        <f>IF(O308="nulová",K308,0)</f>
        <v>0</v>
      </c>
      <c r="BJ308" s="14" t="s">
        <v>82</v>
      </c>
      <c r="BK308" s="174">
        <f>ROUND(P308*H308,2)</f>
        <v>25200</v>
      </c>
      <c r="BL308" s="14" t="s">
        <v>82</v>
      </c>
      <c r="BM308" s="173" t="s">
        <v>506</v>
      </c>
    </row>
    <row r="309" spans="1:65" s="2" customFormat="1" ht="11.25">
      <c r="A309" s="28"/>
      <c r="B309" s="29"/>
      <c r="C309" s="30"/>
      <c r="D309" s="175" t="s">
        <v>129</v>
      </c>
      <c r="E309" s="30"/>
      <c r="F309" s="176" t="s">
        <v>505</v>
      </c>
      <c r="G309" s="30"/>
      <c r="H309" s="30"/>
      <c r="I309" s="30"/>
      <c r="J309" s="30"/>
      <c r="K309" s="30"/>
      <c r="L309" s="30"/>
      <c r="M309" s="33"/>
      <c r="N309" s="177"/>
      <c r="O309" s="178"/>
      <c r="P309" s="65"/>
      <c r="Q309" s="65"/>
      <c r="R309" s="65"/>
      <c r="S309" s="65"/>
      <c r="T309" s="65"/>
      <c r="U309" s="65"/>
      <c r="V309" s="65"/>
      <c r="W309" s="65"/>
      <c r="X309" s="66"/>
      <c r="Y309" s="28"/>
      <c r="Z309" s="28"/>
      <c r="AA309" s="28"/>
      <c r="AB309" s="28"/>
      <c r="AC309" s="28"/>
      <c r="AD309" s="28"/>
      <c r="AE309" s="28"/>
      <c r="AT309" s="14" t="s">
        <v>129</v>
      </c>
      <c r="AU309" s="14" t="s">
        <v>74</v>
      </c>
    </row>
    <row r="310" spans="1:65" s="2" customFormat="1" ht="24.2" customHeight="1">
      <c r="A310" s="28"/>
      <c r="B310" s="29"/>
      <c r="C310" s="160" t="s">
        <v>507</v>
      </c>
      <c r="D310" s="160" t="s">
        <v>122</v>
      </c>
      <c r="E310" s="161" t="s">
        <v>508</v>
      </c>
      <c r="F310" s="162" t="s">
        <v>509</v>
      </c>
      <c r="G310" s="163" t="s">
        <v>125</v>
      </c>
      <c r="H310" s="164">
        <v>1</v>
      </c>
      <c r="I310" s="165">
        <v>5570</v>
      </c>
      <c r="J310" s="166"/>
      <c r="K310" s="165">
        <f>ROUND(P310*H310,2)</f>
        <v>5570</v>
      </c>
      <c r="L310" s="162" t="s">
        <v>126</v>
      </c>
      <c r="M310" s="167"/>
      <c r="N310" s="168" t="s">
        <v>1</v>
      </c>
      <c r="O310" s="169" t="s">
        <v>37</v>
      </c>
      <c r="P310" s="170">
        <f>I310+J310</f>
        <v>5570</v>
      </c>
      <c r="Q310" s="170">
        <f>ROUND(I310*H310,2)</f>
        <v>5570</v>
      </c>
      <c r="R310" s="170">
        <f>ROUND(J310*H310,2)</f>
        <v>0</v>
      </c>
      <c r="S310" s="171">
        <v>0</v>
      </c>
      <c r="T310" s="171">
        <f>S310*H310</f>
        <v>0</v>
      </c>
      <c r="U310" s="171">
        <v>0</v>
      </c>
      <c r="V310" s="171">
        <f>U310*H310</f>
        <v>0</v>
      </c>
      <c r="W310" s="171">
        <v>0</v>
      </c>
      <c r="X310" s="172">
        <f>W310*H310</f>
        <v>0</v>
      </c>
      <c r="Y310" s="28"/>
      <c r="Z310" s="28"/>
      <c r="AA310" s="28"/>
      <c r="AB310" s="28"/>
      <c r="AC310" s="28"/>
      <c r="AD310" s="28"/>
      <c r="AE310" s="28"/>
      <c r="AR310" s="173" t="s">
        <v>84</v>
      </c>
      <c r="AT310" s="173" t="s">
        <v>122</v>
      </c>
      <c r="AU310" s="173" t="s">
        <v>74</v>
      </c>
      <c r="AY310" s="14" t="s">
        <v>127</v>
      </c>
      <c r="BE310" s="174">
        <f>IF(O310="základní",K310,0)</f>
        <v>5570</v>
      </c>
      <c r="BF310" s="174">
        <f>IF(O310="snížená",K310,0)</f>
        <v>0</v>
      </c>
      <c r="BG310" s="174">
        <f>IF(O310="zákl. přenesená",K310,0)</f>
        <v>0</v>
      </c>
      <c r="BH310" s="174">
        <f>IF(O310="sníž. přenesená",K310,0)</f>
        <v>0</v>
      </c>
      <c r="BI310" s="174">
        <f>IF(O310="nulová",K310,0)</f>
        <v>0</v>
      </c>
      <c r="BJ310" s="14" t="s">
        <v>82</v>
      </c>
      <c r="BK310" s="174">
        <f>ROUND(P310*H310,2)</f>
        <v>5570</v>
      </c>
      <c r="BL310" s="14" t="s">
        <v>82</v>
      </c>
      <c r="BM310" s="173" t="s">
        <v>510</v>
      </c>
    </row>
    <row r="311" spans="1:65" s="2" customFormat="1" ht="11.25">
      <c r="A311" s="28"/>
      <c r="B311" s="29"/>
      <c r="C311" s="30"/>
      <c r="D311" s="175" t="s">
        <v>129</v>
      </c>
      <c r="E311" s="30"/>
      <c r="F311" s="176" t="s">
        <v>509</v>
      </c>
      <c r="G311" s="30"/>
      <c r="H311" s="30"/>
      <c r="I311" s="30"/>
      <c r="J311" s="30"/>
      <c r="K311" s="30"/>
      <c r="L311" s="30"/>
      <c r="M311" s="33"/>
      <c r="N311" s="177"/>
      <c r="O311" s="178"/>
      <c r="P311" s="65"/>
      <c r="Q311" s="65"/>
      <c r="R311" s="65"/>
      <c r="S311" s="65"/>
      <c r="T311" s="65"/>
      <c r="U311" s="65"/>
      <c r="V311" s="65"/>
      <c r="W311" s="65"/>
      <c r="X311" s="66"/>
      <c r="Y311" s="28"/>
      <c r="Z311" s="28"/>
      <c r="AA311" s="28"/>
      <c r="AB311" s="28"/>
      <c r="AC311" s="28"/>
      <c r="AD311" s="28"/>
      <c r="AE311" s="28"/>
      <c r="AT311" s="14" t="s">
        <v>129</v>
      </c>
      <c r="AU311" s="14" t="s">
        <v>74</v>
      </c>
    </row>
    <row r="312" spans="1:65" s="2" customFormat="1" ht="24">
      <c r="A312" s="28"/>
      <c r="B312" s="29"/>
      <c r="C312" s="160" t="s">
        <v>511</v>
      </c>
      <c r="D312" s="160" t="s">
        <v>122</v>
      </c>
      <c r="E312" s="161" t="s">
        <v>512</v>
      </c>
      <c r="F312" s="162" t="s">
        <v>513</v>
      </c>
      <c r="G312" s="163" t="s">
        <v>125</v>
      </c>
      <c r="H312" s="164">
        <v>1</v>
      </c>
      <c r="I312" s="165">
        <v>612</v>
      </c>
      <c r="J312" s="166"/>
      <c r="K312" s="165">
        <f>ROUND(P312*H312,2)</f>
        <v>612</v>
      </c>
      <c r="L312" s="162" t="s">
        <v>126</v>
      </c>
      <c r="M312" s="167"/>
      <c r="N312" s="168" t="s">
        <v>1</v>
      </c>
      <c r="O312" s="169" t="s">
        <v>37</v>
      </c>
      <c r="P312" s="170">
        <f>I312+J312</f>
        <v>612</v>
      </c>
      <c r="Q312" s="170">
        <f>ROUND(I312*H312,2)</f>
        <v>612</v>
      </c>
      <c r="R312" s="170">
        <f>ROUND(J312*H312,2)</f>
        <v>0</v>
      </c>
      <c r="S312" s="171">
        <v>0</v>
      </c>
      <c r="T312" s="171">
        <f>S312*H312</f>
        <v>0</v>
      </c>
      <c r="U312" s="171">
        <v>0</v>
      </c>
      <c r="V312" s="171">
        <f>U312*H312</f>
        <v>0</v>
      </c>
      <c r="W312" s="171">
        <v>0</v>
      </c>
      <c r="X312" s="172">
        <f>W312*H312</f>
        <v>0</v>
      </c>
      <c r="Y312" s="28"/>
      <c r="Z312" s="28"/>
      <c r="AA312" s="28"/>
      <c r="AB312" s="28"/>
      <c r="AC312" s="28"/>
      <c r="AD312" s="28"/>
      <c r="AE312" s="28"/>
      <c r="AR312" s="173" t="s">
        <v>153</v>
      </c>
      <c r="AT312" s="173" t="s">
        <v>122</v>
      </c>
      <c r="AU312" s="173" t="s">
        <v>74</v>
      </c>
      <c r="AY312" s="14" t="s">
        <v>127</v>
      </c>
      <c r="BE312" s="174">
        <f>IF(O312="základní",K312,0)</f>
        <v>612</v>
      </c>
      <c r="BF312" s="174">
        <f>IF(O312="snížená",K312,0)</f>
        <v>0</v>
      </c>
      <c r="BG312" s="174">
        <f>IF(O312="zákl. přenesená",K312,0)</f>
        <v>0</v>
      </c>
      <c r="BH312" s="174">
        <f>IF(O312="sníž. přenesená",K312,0)</f>
        <v>0</v>
      </c>
      <c r="BI312" s="174">
        <f>IF(O312="nulová",K312,0)</f>
        <v>0</v>
      </c>
      <c r="BJ312" s="14" t="s">
        <v>82</v>
      </c>
      <c r="BK312" s="174">
        <f>ROUND(P312*H312,2)</f>
        <v>612</v>
      </c>
      <c r="BL312" s="14" t="s">
        <v>137</v>
      </c>
      <c r="BM312" s="173" t="s">
        <v>514</v>
      </c>
    </row>
    <row r="313" spans="1:65" s="2" customFormat="1" ht="11.25">
      <c r="A313" s="28"/>
      <c r="B313" s="29"/>
      <c r="C313" s="30"/>
      <c r="D313" s="175" t="s">
        <v>129</v>
      </c>
      <c r="E313" s="30"/>
      <c r="F313" s="176" t="s">
        <v>513</v>
      </c>
      <c r="G313" s="30"/>
      <c r="H313" s="30"/>
      <c r="I313" s="30"/>
      <c r="J313" s="30"/>
      <c r="K313" s="30"/>
      <c r="L313" s="30"/>
      <c r="M313" s="33"/>
      <c r="N313" s="177"/>
      <c r="O313" s="178"/>
      <c r="P313" s="65"/>
      <c r="Q313" s="65"/>
      <c r="R313" s="65"/>
      <c r="S313" s="65"/>
      <c r="T313" s="65"/>
      <c r="U313" s="65"/>
      <c r="V313" s="65"/>
      <c r="W313" s="65"/>
      <c r="X313" s="66"/>
      <c r="Y313" s="28"/>
      <c r="Z313" s="28"/>
      <c r="AA313" s="28"/>
      <c r="AB313" s="28"/>
      <c r="AC313" s="28"/>
      <c r="AD313" s="28"/>
      <c r="AE313" s="28"/>
      <c r="AT313" s="14" t="s">
        <v>129</v>
      </c>
      <c r="AU313" s="14" t="s">
        <v>74</v>
      </c>
    </row>
    <row r="314" spans="1:65" s="2" customFormat="1" ht="24">
      <c r="A314" s="28"/>
      <c r="B314" s="29"/>
      <c r="C314" s="160" t="s">
        <v>515</v>
      </c>
      <c r="D314" s="160" t="s">
        <v>122</v>
      </c>
      <c r="E314" s="161" t="s">
        <v>516</v>
      </c>
      <c r="F314" s="162" t="s">
        <v>517</v>
      </c>
      <c r="G314" s="163" t="s">
        <v>125</v>
      </c>
      <c r="H314" s="164">
        <v>1</v>
      </c>
      <c r="I314" s="165">
        <v>2160</v>
      </c>
      <c r="J314" s="166"/>
      <c r="K314" s="165">
        <f>ROUND(P314*H314,2)</f>
        <v>2160</v>
      </c>
      <c r="L314" s="162" t="s">
        <v>126</v>
      </c>
      <c r="M314" s="167"/>
      <c r="N314" s="168" t="s">
        <v>1</v>
      </c>
      <c r="O314" s="169" t="s">
        <v>37</v>
      </c>
      <c r="P314" s="170">
        <f>I314+J314</f>
        <v>2160</v>
      </c>
      <c r="Q314" s="170">
        <f>ROUND(I314*H314,2)</f>
        <v>2160</v>
      </c>
      <c r="R314" s="170">
        <f>ROUND(J314*H314,2)</f>
        <v>0</v>
      </c>
      <c r="S314" s="171">
        <v>0</v>
      </c>
      <c r="T314" s="171">
        <f>S314*H314</f>
        <v>0</v>
      </c>
      <c r="U314" s="171">
        <v>0</v>
      </c>
      <c r="V314" s="171">
        <f>U314*H314</f>
        <v>0</v>
      </c>
      <c r="W314" s="171">
        <v>0</v>
      </c>
      <c r="X314" s="172">
        <f>W314*H314</f>
        <v>0</v>
      </c>
      <c r="Y314" s="28"/>
      <c r="Z314" s="28"/>
      <c r="AA314" s="28"/>
      <c r="AB314" s="28"/>
      <c r="AC314" s="28"/>
      <c r="AD314" s="28"/>
      <c r="AE314" s="28"/>
      <c r="AR314" s="173" t="s">
        <v>153</v>
      </c>
      <c r="AT314" s="173" t="s">
        <v>122</v>
      </c>
      <c r="AU314" s="173" t="s">
        <v>74</v>
      </c>
      <c r="AY314" s="14" t="s">
        <v>127</v>
      </c>
      <c r="BE314" s="174">
        <f>IF(O314="základní",K314,0)</f>
        <v>2160</v>
      </c>
      <c r="BF314" s="174">
        <f>IF(O314="snížená",K314,0)</f>
        <v>0</v>
      </c>
      <c r="BG314" s="174">
        <f>IF(O314="zákl. přenesená",K314,0)</f>
        <v>0</v>
      </c>
      <c r="BH314" s="174">
        <f>IF(O314="sníž. přenesená",K314,0)</f>
        <v>0</v>
      </c>
      <c r="BI314" s="174">
        <f>IF(O314="nulová",K314,0)</f>
        <v>0</v>
      </c>
      <c r="BJ314" s="14" t="s">
        <v>82</v>
      </c>
      <c r="BK314" s="174">
        <f>ROUND(P314*H314,2)</f>
        <v>2160</v>
      </c>
      <c r="BL314" s="14" t="s">
        <v>137</v>
      </c>
      <c r="BM314" s="173" t="s">
        <v>518</v>
      </c>
    </row>
    <row r="315" spans="1:65" s="2" customFormat="1" ht="11.25">
      <c r="A315" s="28"/>
      <c r="B315" s="29"/>
      <c r="C315" s="30"/>
      <c r="D315" s="175" t="s">
        <v>129</v>
      </c>
      <c r="E315" s="30"/>
      <c r="F315" s="176" t="s">
        <v>517</v>
      </c>
      <c r="G315" s="30"/>
      <c r="H315" s="30"/>
      <c r="I315" s="30"/>
      <c r="J315" s="30"/>
      <c r="K315" s="30"/>
      <c r="L315" s="30"/>
      <c r="M315" s="33"/>
      <c r="N315" s="177"/>
      <c r="O315" s="178"/>
      <c r="P315" s="65"/>
      <c r="Q315" s="65"/>
      <c r="R315" s="65"/>
      <c r="S315" s="65"/>
      <c r="T315" s="65"/>
      <c r="U315" s="65"/>
      <c r="V315" s="65"/>
      <c r="W315" s="65"/>
      <c r="X315" s="66"/>
      <c r="Y315" s="28"/>
      <c r="Z315" s="28"/>
      <c r="AA315" s="28"/>
      <c r="AB315" s="28"/>
      <c r="AC315" s="28"/>
      <c r="AD315" s="28"/>
      <c r="AE315" s="28"/>
      <c r="AT315" s="14" t="s">
        <v>129</v>
      </c>
      <c r="AU315" s="14" t="s">
        <v>74</v>
      </c>
    </row>
    <row r="316" spans="1:65" s="2" customFormat="1" ht="24.2" customHeight="1">
      <c r="A316" s="28"/>
      <c r="B316" s="29"/>
      <c r="C316" s="160" t="s">
        <v>519</v>
      </c>
      <c r="D316" s="160" t="s">
        <v>122</v>
      </c>
      <c r="E316" s="161" t="s">
        <v>520</v>
      </c>
      <c r="F316" s="162" t="s">
        <v>521</v>
      </c>
      <c r="G316" s="163" t="s">
        <v>125</v>
      </c>
      <c r="H316" s="164">
        <v>8</v>
      </c>
      <c r="I316" s="165">
        <v>27900</v>
      </c>
      <c r="J316" s="166"/>
      <c r="K316" s="165">
        <f>ROUND(P316*H316,2)</f>
        <v>223200</v>
      </c>
      <c r="L316" s="162" t="s">
        <v>126</v>
      </c>
      <c r="M316" s="167"/>
      <c r="N316" s="168" t="s">
        <v>1</v>
      </c>
      <c r="O316" s="169" t="s">
        <v>37</v>
      </c>
      <c r="P316" s="170">
        <f>I316+J316</f>
        <v>27900</v>
      </c>
      <c r="Q316" s="170">
        <f>ROUND(I316*H316,2)</f>
        <v>223200</v>
      </c>
      <c r="R316" s="170">
        <f>ROUND(J316*H316,2)</f>
        <v>0</v>
      </c>
      <c r="S316" s="171">
        <v>0</v>
      </c>
      <c r="T316" s="171">
        <f>S316*H316</f>
        <v>0</v>
      </c>
      <c r="U316" s="171">
        <v>0</v>
      </c>
      <c r="V316" s="171">
        <f>U316*H316</f>
        <v>0</v>
      </c>
      <c r="W316" s="171">
        <v>0</v>
      </c>
      <c r="X316" s="172">
        <f>W316*H316</f>
        <v>0</v>
      </c>
      <c r="Y316" s="28"/>
      <c r="Z316" s="28"/>
      <c r="AA316" s="28"/>
      <c r="AB316" s="28"/>
      <c r="AC316" s="28"/>
      <c r="AD316" s="28"/>
      <c r="AE316" s="28"/>
      <c r="AR316" s="173" t="s">
        <v>84</v>
      </c>
      <c r="AT316" s="173" t="s">
        <v>122</v>
      </c>
      <c r="AU316" s="173" t="s">
        <v>74</v>
      </c>
      <c r="AY316" s="14" t="s">
        <v>127</v>
      </c>
      <c r="BE316" s="174">
        <f>IF(O316="základní",K316,0)</f>
        <v>223200</v>
      </c>
      <c r="BF316" s="174">
        <f>IF(O316="snížená",K316,0)</f>
        <v>0</v>
      </c>
      <c r="BG316" s="174">
        <f>IF(O316="zákl. přenesená",K316,0)</f>
        <v>0</v>
      </c>
      <c r="BH316" s="174">
        <f>IF(O316="sníž. přenesená",K316,0)</f>
        <v>0</v>
      </c>
      <c r="BI316" s="174">
        <f>IF(O316="nulová",K316,0)</f>
        <v>0</v>
      </c>
      <c r="BJ316" s="14" t="s">
        <v>82</v>
      </c>
      <c r="BK316" s="174">
        <f>ROUND(P316*H316,2)</f>
        <v>223200</v>
      </c>
      <c r="BL316" s="14" t="s">
        <v>82</v>
      </c>
      <c r="BM316" s="173" t="s">
        <v>522</v>
      </c>
    </row>
    <row r="317" spans="1:65" s="2" customFormat="1" ht="19.5">
      <c r="A317" s="28"/>
      <c r="B317" s="29"/>
      <c r="C317" s="30"/>
      <c r="D317" s="175" t="s">
        <v>129</v>
      </c>
      <c r="E317" s="30"/>
      <c r="F317" s="176" t="s">
        <v>521</v>
      </c>
      <c r="G317" s="30"/>
      <c r="H317" s="30"/>
      <c r="I317" s="30"/>
      <c r="J317" s="30"/>
      <c r="K317" s="30"/>
      <c r="L317" s="30"/>
      <c r="M317" s="33"/>
      <c r="N317" s="177"/>
      <c r="O317" s="178"/>
      <c r="P317" s="65"/>
      <c r="Q317" s="65"/>
      <c r="R317" s="65"/>
      <c r="S317" s="65"/>
      <c r="T317" s="65"/>
      <c r="U317" s="65"/>
      <c r="V317" s="65"/>
      <c r="W317" s="65"/>
      <c r="X317" s="66"/>
      <c r="Y317" s="28"/>
      <c r="Z317" s="28"/>
      <c r="AA317" s="28"/>
      <c r="AB317" s="28"/>
      <c r="AC317" s="28"/>
      <c r="AD317" s="28"/>
      <c r="AE317" s="28"/>
      <c r="AT317" s="14" t="s">
        <v>129</v>
      </c>
      <c r="AU317" s="14" t="s">
        <v>74</v>
      </c>
    </row>
    <row r="318" spans="1:65" s="2" customFormat="1" ht="24.2" customHeight="1">
      <c r="A318" s="28"/>
      <c r="B318" s="29"/>
      <c r="C318" s="160" t="s">
        <v>523</v>
      </c>
      <c r="D318" s="160" t="s">
        <v>122</v>
      </c>
      <c r="E318" s="161" t="s">
        <v>524</v>
      </c>
      <c r="F318" s="162" t="s">
        <v>525</v>
      </c>
      <c r="G318" s="163" t="s">
        <v>125</v>
      </c>
      <c r="H318" s="164">
        <v>44</v>
      </c>
      <c r="I318" s="165">
        <v>20200</v>
      </c>
      <c r="J318" s="166"/>
      <c r="K318" s="165">
        <f>ROUND(P318*H318,2)</f>
        <v>888800</v>
      </c>
      <c r="L318" s="162" t="s">
        <v>126</v>
      </c>
      <c r="M318" s="167"/>
      <c r="N318" s="168" t="s">
        <v>1</v>
      </c>
      <c r="O318" s="169" t="s">
        <v>37</v>
      </c>
      <c r="P318" s="170">
        <f>I318+J318</f>
        <v>20200</v>
      </c>
      <c r="Q318" s="170">
        <f>ROUND(I318*H318,2)</f>
        <v>888800</v>
      </c>
      <c r="R318" s="170">
        <f>ROUND(J318*H318,2)</f>
        <v>0</v>
      </c>
      <c r="S318" s="171">
        <v>0</v>
      </c>
      <c r="T318" s="171">
        <f>S318*H318</f>
        <v>0</v>
      </c>
      <c r="U318" s="171">
        <v>0</v>
      </c>
      <c r="V318" s="171">
        <f>U318*H318</f>
        <v>0</v>
      </c>
      <c r="W318" s="171">
        <v>0</v>
      </c>
      <c r="X318" s="172">
        <f>W318*H318</f>
        <v>0</v>
      </c>
      <c r="Y318" s="28"/>
      <c r="Z318" s="28"/>
      <c r="AA318" s="28"/>
      <c r="AB318" s="28"/>
      <c r="AC318" s="28"/>
      <c r="AD318" s="28"/>
      <c r="AE318" s="28"/>
      <c r="AR318" s="173" t="s">
        <v>84</v>
      </c>
      <c r="AT318" s="173" t="s">
        <v>122</v>
      </c>
      <c r="AU318" s="173" t="s">
        <v>74</v>
      </c>
      <c r="AY318" s="14" t="s">
        <v>127</v>
      </c>
      <c r="BE318" s="174">
        <f>IF(O318="základní",K318,0)</f>
        <v>888800</v>
      </c>
      <c r="BF318" s="174">
        <f>IF(O318="snížená",K318,0)</f>
        <v>0</v>
      </c>
      <c r="BG318" s="174">
        <f>IF(O318="zákl. přenesená",K318,0)</f>
        <v>0</v>
      </c>
      <c r="BH318" s="174">
        <f>IF(O318="sníž. přenesená",K318,0)</f>
        <v>0</v>
      </c>
      <c r="BI318" s="174">
        <f>IF(O318="nulová",K318,0)</f>
        <v>0</v>
      </c>
      <c r="BJ318" s="14" t="s">
        <v>82</v>
      </c>
      <c r="BK318" s="174">
        <f>ROUND(P318*H318,2)</f>
        <v>888800</v>
      </c>
      <c r="BL318" s="14" t="s">
        <v>82</v>
      </c>
      <c r="BM318" s="173" t="s">
        <v>526</v>
      </c>
    </row>
    <row r="319" spans="1:65" s="2" customFormat="1" ht="11.25">
      <c r="A319" s="28"/>
      <c r="B319" s="29"/>
      <c r="C319" s="30"/>
      <c r="D319" s="175" t="s">
        <v>129</v>
      </c>
      <c r="E319" s="30"/>
      <c r="F319" s="176" t="s">
        <v>525</v>
      </c>
      <c r="G319" s="30"/>
      <c r="H319" s="30"/>
      <c r="I319" s="30"/>
      <c r="J319" s="30"/>
      <c r="K319" s="30"/>
      <c r="L319" s="30"/>
      <c r="M319" s="33"/>
      <c r="N319" s="177"/>
      <c r="O319" s="178"/>
      <c r="P319" s="65"/>
      <c r="Q319" s="65"/>
      <c r="R319" s="65"/>
      <c r="S319" s="65"/>
      <c r="T319" s="65"/>
      <c r="U319" s="65"/>
      <c r="V319" s="65"/>
      <c r="W319" s="65"/>
      <c r="X319" s="66"/>
      <c r="Y319" s="28"/>
      <c r="Z319" s="28"/>
      <c r="AA319" s="28"/>
      <c r="AB319" s="28"/>
      <c r="AC319" s="28"/>
      <c r="AD319" s="28"/>
      <c r="AE319" s="28"/>
      <c r="AT319" s="14" t="s">
        <v>129</v>
      </c>
      <c r="AU319" s="14" t="s">
        <v>74</v>
      </c>
    </row>
    <row r="320" spans="1:65" s="2" customFormat="1" ht="24.2" customHeight="1">
      <c r="A320" s="28"/>
      <c r="B320" s="29"/>
      <c r="C320" s="160" t="s">
        <v>527</v>
      </c>
      <c r="D320" s="160" t="s">
        <v>122</v>
      </c>
      <c r="E320" s="161" t="s">
        <v>528</v>
      </c>
      <c r="F320" s="162" t="s">
        <v>529</v>
      </c>
      <c r="G320" s="163" t="s">
        <v>125</v>
      </c>
      <c r="H320" s="164">
        <v>1</v>
      </c>
      <c r="I320" s="165">
        <v>4140</v>
      </c>
      <c r="J320" s="166"/>
      <c r="K320" s="165">
        <f>ROUND(P320*H320,2)</f>
        <v>4140</v>
      </c>
      <c r="L320" s="162" t="s">
        <v>126</v>
      </c>
      <c r="M320" s="167"/>
      <c r="N320" s="168" t="s">
        <v>1</v>
      </c>
      <c r="O320" s="169" t="s">
        <v>37</v>
      </c>
      <c r="P320" s="170">
        <f>I320+J320</f>
        <v>4140</v>
      </c>
      <c r="Q320" s="170">
        <f>ROUND(I320*H320,2)</f>
        <v>4140</v>
      </c>
      <c r="R320" s="170">
        <f>ROUND(J320*H320,2)</f>
        <v>0</v>
      </c>
      <c r="S320" s="171">
        <v>0</v>
      </c>
      <c r="T320" s="171">
        <f>S320*H320</f>
        <v>0</v>
      </c>
      <c r="U320" s="171">
        <v>0</v>
      </c>
      <c r="V320" s="171">
        <f>U320*H320</f>
        <v>0</v>
      </c>
      <c r="W320" s="171">
        <v>0</v>
      </c>
      <c r="X320" s="172">
        <f>W320*H320</f>
        <v>0</v>
      </c>
      <c r="Y320" s="28"/>
      <c r="Z320" s="28"/>
      <c r="AA320" s="28"/>
      <c r="AB320" s="28"/>
      <c r="AC320" s="28"/>
      <c r="AD320" s="28"/>
      <c r="AE320" s="28"/>
      <c r="AR320" s="173" t="s">
        <v>84</v>
      </c>
      <c r="AT320" s="173" t="s">
        <v>122</v>
      </c>
      <c r="AU320" s="173" t="s">
        <v>74</v>
      </c>
      <c r="AY320" s="14" t="s">
        <v>127</v>
      </c>
      <c r="BE320" s="174">
        <f>IF(O320="základní",K320,0)</f>
        <v>4140</v>
      </c>
      <c r="BF320" s="174">
        <f>IF(O320="snížená",K320,0)</f>
        <v>0</v>
      </c>
      <c r="BG320" s="174">
        <f>IF(O320="zákl. přenesená",K320,0)</f>
        <v>0</v>
      </c>
      <c r="BH320" s="174">
        <f>IF(O320="sníž. přenesená",K320,0)</f>
        <v>0</v>
      </c>
      <c r="BI320" s="174">
        <f>IF(O320="nulová",K320,0)</f>
        <v>0</v>
      </c>
      <c r="BJ320" s="14" t="s">
        <v>82</v>
      </c>
      <c r="BK320" s="174">
        <f>ROUND(P320*H320,2)</f>
        <v>4140</v>
      </c>
      <c r="BL320" s="14" t="s">
        <v>82</v>
      </c>
      <c r="BM320" s="173" t="s">
        <v>530</v>
      </c>
    </row>
    <row r="321" spans="1:65" s="2" customFormat="1" ht="19.5">
      <c r="A321" s="28"/>
      <c r="B321" s="29"/>
      <c r="C321" s="30"/>
      <c r="D321" s="175" t="s">
        <v>129</v>
      </c>
      <c r="E321" s="30"/>
      <c r="F321" s="176" t="s">
        <v>529</v>
      </c>
      <c r="G321" s="30"/>
      <c r="H321" s="30"/>
      <c r="I321" s="30"/>
      <c r="J321" s="30"/>
      <c r="K321" s="30"/>
      <c r="L321" s="30"/>
      <c r="M321" s="33"/>
      <c r="N321" s="177"/>
      <c r="O321" s="178"/>
      <c r="P321" s="65"/>
      <c r="Q321" s="65"/>
      <c r="R321" s="65"/>
      <c r="S321" s="65"/>
      <c r="T321" s="65"/>
      <c r="U321" s="65"/>
      <c r="V321" s="65"/>
      <c r="W321" s="65"/>
      <c r="X321" s="66"/>
      <c r="Y321" s="28"/>
      <c r="Z321" s="28"/>
      <c r="AA321" s="28"/>
      <c r="AB321" s="28"/>
      <c r="AC321" s="28"/>
      <c r="AD321" s="28"/>
      <c r="AE321" s="28"/>
      <c r="AT321" s="14" t="s">
        <v>129</v>
      </c>
      <c r="AU321" s="14" t="s">
        <v>74</v>
      </c>
    </row>
    <row r="322" spans="1:65" s="2" customFormat="1" ht="24.2" customHeight="1">
      <c r="A322" s="28"/>
      <c r="B322" s="29"/>
      <c r="C322" s="160" t="s">
        <v>531</v>
      </c>
      <c r="D322" s="160" t="s">
        <v>122</v>
      </c>
      <c r="E322" s="161" t="s">
        <v>532</v>
      </c>
      <c r="F322" s="162" t="s">
        <v>533</v>
      </c>
      <c r="G322" s="163" t="s">
        <v>125</v>
      </c>
      <c r="H322" s="164">
        <v>1</v>
      </c>
      <c r="I322" s="165">
        <v>13200</v>
      </c>
      <c r="J322" s="166"/>
      <c r="K322" s="165">
        <f>ROUND(P322*H322,2)</f>
        <v>13200</v>
      </c>
      <c r="L322" s="162" t="s">
        <v>126</v>
      </c>
      <c r="M322" s="167"/>
      <c r="N322" s="168" t="s">
        <v>1</v>
      </c>
      <c r="O322" s="169" t="s">
        <v>37</v>
      </c>
      <c r="P322" s="170">
        <f>I322+J322</f>
        <v>13200</v>
      </c>
      <c r="Q322" s="170">
        <f>ROUND(I322*H322,2)</f>
        <v>13200</v>
      </c>
      <c r="R322" s="170">
        <f>ROUND(J322*H322,2)</f>
        <v>0</v>
      </c>
      <c r="S322" s="171">
        <v>0</v>
      </c>
      <c r="T322" s="171">
        <f>S322*H322</f>
        <v>0</v>
      </c>
      <c r="U322" s="171">
        <v>0</v>
      </c>
      <c r="V322" s="171">
        <f>U322*H322</f>
        <v>0</v>
      </c>
      <c r="W322" s="171">
        <v>0</v>
      </c>
      <c r="X322" s="172">
        <f>W322*H322</f>
        <v>0</v>
      </c>
      <c r="Y322" s="28"/>
      <c r="Z322" s="28"/>
      <c r="AA322" s="28"/>
      <c r="AB322" s="28"/>
      <c r="AC322" s="28"/>
      <c r="AD322" s="28"/>
      <c r="AE322" s="28"/>
      <c r="AR322" s="173" t="s">
        <v>84</v>
      </c>
      <c r="AT322" s="173" t="s">
        <v>122</v>
      </c>
      <c r="AU322" s="173" t="s">
        <v>74</v>
      </c>
      <c r="AY322" s="14" t="s">
        <v>127</v>
      </c>
      <c r="BE322" s="174">
        <f>IF(O322="základní",K322,0)</f>
        <v>13200</v>
      </c>
      <c r="BF322" s="174">
        <f>IF(O322="snížená",K322,0)</f>
        <v>0</v>
      </c>
      <c r="BG322" s="174">
        <f>IF(O322="zákl. přenesená",K322,0)</f>
        <v>0</v>
      </c>
      <c r="BH322" s="174">
        <f>IF(O322="sníž. přenesená",K322,0)</f>
        <v>0</v>
      </c>
      <c r="BI322" s="174">
        <f>IF(O322="nulová",K322,0)</f>
        <v>0</v>
      </c>
      <c r="BJ322" s="14" t="s">
        <v>82</v>
      </c>
      <c r="BK322" s="174">
        <f>ROUND(P322*H322,2)</f>
        <v>13200</v>
      </c>
      <c r="BL322" s="14" t="s">
        <v>82</v>
      </c>
      <c r="BM322" s="173" t="s">
        <v>534</v>
      </c>
    </row>
    <row r="323" spans="1:65" s="2" customFormat="1" ht="19.5">
      <c r="A323" s="28"/>
      <c r="B323" s="29"/>
      <c r="C323" s="30"/>
      <c r="D323" s="175" t="s">
        <v>129</v>
      </c>
      <c r="E323" s="30"/>
      <c r="F323" s="176" t="s">
        <v>533</v>
      </c>
      <c r="G323" s="30"/>
      <c r="H323" s="30"/>
      <c r="I323" s="30"/>
      <c r="J323" s="30"/>
      <c r="K323" s="30"/>
      <c r="L323" s="30"/>
      <c r="M323" s="33"/>
      <c r="N323" s="177"/>
      <c r="O323" s="178"/>
      <c r="P323" s="65"/>
      <c r="Q323" s="65"/>
      <c r="R323" s="65"/>
      <c r="S323" s="65"/>
      <c r="T323" s="65"/>
      <c r="U323" s="65"/>
      <c r="V323" s="65"/>
      <c r="W323" s="65"/>
      <c r="X323" s="66"/>
      <c r="Y323" s="28"/>
      <c r="Z323" s="28"/>
      <c r="AA323" s="28"/>
      <c r="AB323" s="28"/>
      <c r="AC323" s="28"/>
      <c r="AD323" s="28"/>
      <c r="AE323" s="28"/>
      <c r="AT323" s="14" t="s">
        <v>129</v>
      </c>
      <c r="AU323" s="14" t="s">
        <v>74</v>
      </c>
    </row>
    <row r="324" spans="1:65" s="2" customFormat="1" ht="24.2" customHeight="1">
      <c r="A324" s="28"/>
      <c r="B324" s="29"/>
      <c r="C324" s="160" t="s">
        <v>535</v>
      </c>
      <c r="D324" s="160" t="s">
        <v>122</v>
      </c>
      <c r="E324" s="161" t="s">
        <v>536</v>
      </c>
      <c r="F324" s="162" t="s">
        <v>537</v>
      </c>
      <c r="G324" s="163" t="s">
        <v>125</v>
      </c>
      <c r="H324" s="164">
        <v>1</v>
      </c>
      <c r="I324" s="165">
        <v>19800</v>
      </c>
      <c r="J324" s="166"/>
      <c r="K324" s="165">
        <f>ROUND(P324*H324,2)</f>
        <v>19800</v>
      </c>
      <c r="L324" s="162" t="s">
        <v>126</v>
      </c>
      <c r="M324" s="167"/>
      <c r="N324" s="168" t="s">
        <v>1</v>
      </c>
      <c r="O324" s="169" t="s">
        <v>37</v>
      </c>
      <c r="P324" s="170">
        <f>I324+J324</f>
        <v>19800</v>
      </c>
      <c r="Q324" s="170">
        <f>ROUND(I324*H324,2)</f>
        <v>19800</v>
      </c>
      <c r="R324" s="170">
        <f>ROUND(J324*H324,2)</f>
        <v>0</v>
      </c>
      <c r="S324" s="171">
        <v>0</v>
      </c>
      <c r="T324" s="171">
        <f>S324*H324</f>
        <v>0</v>
      </c>
      <c r="U324" s="171">
        <v>0</v>
      </c>
      <c r="V324" s="171">
        <f>U324*H324</f>
        <v>0</v>
      </c>
      <c r="W324" s="171">
        <v>0</v>
      </c>
      <c r="X324" s="172">
        <f>W324*H324</f>
        <v>0</v>
      </c>
      <c r="Y324" s="28"/>
      <c r="Z324" s="28"/>
      <c r="AA324" s="28"/>
      <c r="AB324" s="28"/>
      <c r="AC324" s="28"/>
      <c r="AD324" s="28"/>
      <c r="AE324" s="28"/>
      <c r="AR324" s="173" t="s">
        <v>84</v>
      </c>
      <c r="AT324" s="173" t="s">
        <v>122</v>
      </c>
      <c r="AU324" s="173" t="s">
        <v>74</v>
      </c>
      <c r="AY324" s="14" t="s">
        <v>127</v>
      </c>
      <c r="BE324" s="174">
        <f>IF(O324="základní",K324,0)</f>
        <v>19800</v>
      </c>
      <c r="BF324" s="174">
        <f>IF(O324="snížená",K324,0)</f>
        <v>0</v>
      </c>
      <c r="BG324" s="174">
        <f>IF(O324="zákl. přenesená",K324,0)</f>
        <v>0</v>
      </c>
      <c r="BH324" s="174">
        <f>IF(O324="sníž. přenesená",K324,0)</f>
        <v>0</v>
      </c>
      <c r="BI324" s="174">
        <f>IF(O324="nulová",K324,0)</f>
        <v>0</v>
      </c>
      <c r="BJ324" s="14" t="s">
        <v>82</v>
      </c>
      <c r="BK324" s="174">
        <f>ROUND(P324*H324,2)</f>
        <v>19800</v>
      </c>
      <c r="BL324" s="14" t="s">
        <v>82</v>
      </c>
      <c r="BM324" s="173" t="s">
        <v>538</v>
      </c>
    </row>
    <row r="325" spans="1:65" s="2" customFormat="1" ht="19.5">
      <c r="A325" s="28"/>
      <c r="B325" s="29"/>
      <c r="C325" s="30"/>
      <c r="D325" s="175" t="s">
        <v>129</v>
      </c>
      <c r="E325" s="30"/>
      <c r="F325" s="176" t="s">
        <v>537</v>
      </c>
      <c r="G325" s="30"/>
      <c r="H325" s="30"/>
      <c r="I325" s="30"/>
      <c r="J325" s="30"/>
      <c r="K325" s="30"/>
      <c r="L325" s="30"/>
      <c r="M325" s="33"/>
      <c r="N325" s="177"/>
      <c r="O325" s="178"/>
      <c r="P325" s="65"/>
      <c r="Q325" s="65"/>
      <c r="R325" s="65"/>
      <c r="S325" s="65"/>
      <c r="T325" s="65"/>
      <c r="U325" s="65"/>
      <c r="V325" s="65"/>
      <c r="W325" s="65"/>
      <c r="X325" s="66"/>
      <c r="Y325" s="28"/>
      <c r="Z325" s="28"/>
      <c r="AA325" s="28"/>
      <c r="AB325" s="28"/>
      <c r="AC325" s="28"/>
      <c r="AD325" s="28"/>
      <c r="AE325" s="28"/>
      <c r="AT325" s="14" t="s">
        <v>129</v>
      </c>
      <c r="AU325" s="14" t="s">
        <v>74</v>
      </c>
    </row>
    <row r="326" spans="1:65" s="2" customFormat="1" ht="37.9" customHeight="1">
      <c r="A326" s="28"/>
      <c r="B326" s="29"/>
      <c r="C326" s="160" t="s">
        <v>539</v>
      </c>
      <c r="D326" s="160" t="s">
        <v>122</v>
      </c>
      <c r="E326" s="161" t="s">
        <v>540</v>
      </c>
      <c r="F326" s="162" t="s">
        <v>541</v>
      </c>
      <c r="G326" s="163" t="s">
        <v>125</v>
      </c>
      <c r="H326" s="164">
        <v>1</v>
      </c>
      <c r="I326" s="165">
        <v>3880</v>
      </c>
      <c r="J326" s="166"/>
      <c r="K326" s="165">
        <f>ROUND(P326*H326,2)</f>
        <v>3880</v>
      </c>
      <c r="L326" s="162" t="s">
        <v>126</v>
      </c>
      <c r="M326" s="167"/>
      <c r="N326" s="168" t="s">
        <v>1</v>
      </c>
      <c r="O326" s="169" t="s">
        <v>37</v>
      </c>
      <c r="P326" s="170">
        <f>I326+J326</f>
        <v>3880</v>
      </c>
      <c r="Q326" s="170">
        <f>ROUND(I326*H326,2)</f>
        <v>3880</v>
      </c>
      <c r="R326" s="170">
        <f>ROUND(J326*H326,2)</f>
        <v>0</v>
      </c>
      <c r="S326" s="171">
        <v>0</v>
      </c>
      <c r="T326" s="171">
        <f>S326*H326</f>
        <v>0</v>
      </c>
      <c r="U326" s="171">
        <v>0</v>
      </c>
      <c r="V326" s="171">
        <f>U326*H326</f>
        <v>0</v>
      </c>
      <c r="W326" s="171">
        <v>0</v>
      </c>
      <c r="X326" s="172">
        <f>W326*H326</f>
        <v>0</v>
      </c>
      <c r="Y326" s="28"/>
      <c r="Z326" s="28"/>
      <c r="AA326" s="28"/>
      <c r="AB326" s="28"/>
      <c r="AC326" s="28"/>
      <c r="AD326" s="28"/>
      <c r="AE326" s="28"/>
      <c r="AR326" s="173" t="s">
        <v>84</v>
      </c>
      <c r="AT326" s="173" t="s">
        <v>122</v>
      </c>
      <c r="AU326" s="173" t="s">
        <v>74</v>
      </c>
      <c r="AY326" s="14" t="s">
        <v>127</v>
      </c>
      <c r="BE326" s="174">
        <f>IF(O326="základní",K326,0)</f>
        <v>3880</v>
      </c>
      <c r="BF326" s="174">
        <f>IF(O326="snížená",K326,0)</f>
        <v>0</v>
      </c>
      <c r="BG326" s="174">
        <f>IF(O326="zákl. přenesená",K326,0)</f>
        <v>0</v>
      </c>
      <c r="BH326" s="174">
        <f>IF(O326="sníž. přenesená",K326,0)</f>
        <v>0</v>
      </c>
      <c r="BI326" s="174">
        <f>IF(O326="nulová",K326,0)</f>
        <v>0</v>
      </c>
      <c r="BJ326" s="14" t="s">
        <v>82</v>
      </c>
      <c r="BK326" s="174">
        <f>ROUND(P326*H326,2)</f>
        <v>3880</v>
      </c>
      <c r="BL326" s="14" t="s">
        <v>82</v>
      </c>
      <c r="BM326" s="173" t="s">
        <v>542</v>
      </c>
    </row>
    <row r="327" spans="1:65" s="2" customFormat="1" ht="19.5">
      <c r="A327" s="28"/>
      <c r="B327" s="29"/>
      <c r="C327" s="30"/>
      <c r="D327" s="175" t="s">
        <v>129</v>
      </c>
      <c r="E327" s="30"/>
      <c r="F327" s="176" t="s">
        <v>541</v>
      </c>
      <c r="G327" s="30"/>
      <c r="H327" s="30"/>
      <c r="I327" s="30"/>
      <c r="J327" s="30"/>
      <c r="K327" s="30"/>
      <c r="L327" s="30"/>
      <c r="M327" s="33"/>
      <c r="N327" s="177"/>
      <c r="O327" s="178"/>
      <c r="P327" s="65"/>
      <c r="Q327" s="65"/>
      <c r="R327" s="65"/>
      <c r="S327" s="65"/>
      <c r="T327" s="65"/>
      <c r="U327" s="65"/>
      <c r="V327" s="65"/>
      <c r="W327" s="65"/>
      <c r="X327" s="66"/>
      <c r="Y327" s="28"/>
      <c r="Z327" s="28"/>
      <c r="AA327" s="28"/>
      <c r="AB327" s="28"/>
      <c r="AC327" s="28"/>
      <c r="AD327" s="28"/>
      <c r="AE327" s="28"/>
      <c r="AT327" s="14" t="s">
        <v>129</v>
      </c>
      <c r="AU327" s="14" t="s">
        <v>74</v>
      </c>
    </row>
    <row r="328" spans="1:65" s="2" customFormat="1" ht="37.9" customHeight="1">
      <c r="A328" s="28"/>
      <c r="B328" s="29"/>
      <c r="C328" s="160" t="s">
        <v>543</v>
      </c>
      <c r="D328" s="160" t="s">
        <v>122</v>
      </c>
      <c r="E328" s="161" t="s">
        <v>544</v>
      </c>
      <c r="F328" s="162" t="s">
        <v>545</v>
      </c>
      <c r="G328" s="163" t="s">
        <v>125</v>
      </c>
      <c r="H328" s="164">
        <v>1</v>
      </c>
      <c r="I328" s="165">
        <v>5350</v>
      </c>
      <c r="J328" s="166"/>
      <c r="K328" s="165">
        <f>ROUND(P328*H328,2)</f>
        <v>5350</v>
      </c>
      <c r="L328" s="162" t="s">
        <v>126</v>
      </c>
      <c r="M328" s="167"/>
      <c r="N328" s="168" t="s">
        <v>1</v>
      </c>
      <c r="O328" s="169" t="s">
        <v>37</v>
      </c>
      <c r="P328" s="170">
        <f>I328+J328</f>
        <v>5350</v>
      </c>
      <c r="Q328" s="170">
        <f>ROUND(I328*H328,2)</f>
        <v>5350</v>
      </c>
      <c r="R328" s="170">
        <f>ROUND(J328*H328,2)</f>
        <v>0</v>
      </c>
      <c r="S328" s="171">
        <v>0</v>
      </c>
      <c r="T328" s="171">
        <f>S328*H328</f>
        <v>0</v>
      </c>
      <c r="U328" s="171">
        <v>0</v>
      </c>
      <c r="V328" s="171">
        <f>U328*H328</f>
        <v>0</v>
      </c>
      <c r="W328" s="171">
        <v>0</v>
      </c>
      <c r="X328" s="172">
        <f>W328*H328</f>
        <v>0</v>
      </c>
      <c r="Y328" s="28"/>
      <c r="Z328" s="28"/>
      <c r="AA328" s="28"/>
      <c r="AB328" s="28"/>
      <c r="AC328" s="28"/>
      <c r="AD328" s="28"/>
      <c r="AE328" s="28"/>
      <c r="AR328" s="173" t="s">
        <v>84</v>
      </c>
      <c r="AT328" s="173" t="s">
        <v>122</v>
      </c>
      <c r="AU328" s="173" t="s">
        <v>74</v>
      </c>
      <c r="AY328" s="14" t="s">
        <v>127</v>
      </c>
      <c r="BE328" s="174">
        <f>IF(O328="základní",K328,0)</f>
        <v>5350</v>
      </c>
      <c r="BF328" s="174">
        <f>IF(O328="snížená",K328,0)</f>
        <v>0</v>
      </c>
      <c r="BG328" s="174">
        <f>IF(O328="zákl. přenesená",K328,0)</f>
        <v>0</v>
      </c>
      <c r="BH328" s="174">
        <f>IF(O328="sníž. přenesená",K328,0)</f>
        <v>0</v>
      </c>
      <c r="BI328" s="174">
        <f>IF(O328="nulová",K328,0)</f>
        <v>0</v>
      </c>
      <c r="BJ328" s="14" t="s">
        <v>82</v>
      </c>
      <c r="BK328" s="174">
        <f>ROUND(P328*H328,2)</f>
        <v>5350</v>
      </c>
      <c r="BL328" s="14" t="s">
        <v>82</v>
      </c>
      <c r="BM328" s="173" t="s">
        <v>546</v>
      </c>
    </row>
    <row r="329" spans="1:65" s="2" customFormat="1" ht="19.5">
      <c r="A329" s="28"/>
      <c r="B329" s="29"/>
      <c r="C329" s="30"/>
      <c r="D329" s="175" t="s">
        <v>129</v>
      </c>
      <c r="E329" s="30"/>
      <c r="F329" s="176" t="s">
        <v>545</v>
      </c>
      <c r="G329" s="30"/>
      <c r="H329" s="30"/>
      <c r="I329" s="30"/>
      <c r="J329" s="30"/>
      <c r="K329" s="30"/>
      <c r="L329" s="30"/>
      <c r="M329" s="33"/>
      <c r="N329" s="177"/>
      <c r="O329" s="178"/>
      <c r="P329" s="65"/>
      <c r="Q329" s="65"/>
      <c r="R329" s="65"/>
      <c r="S329" s="65"/>
      <c r="T329" s="65"/>
      <c r="U329" s="65"/>
      <c r="V329" s="65"/>
      <c r="W329" s="65"/>
      <c r="X329" s="66"/>
      <c r="Y329" s="28"/>
      <c r="Z329" s="28"/>
      <c r="AA329" s="28"/>
      <c r="AB329" s="28"/>
      <c r="AC329" s="28"/>
      <c r="AD329" s="28"/>
      <c r="AE329" s="28"/>
      <c r="AT329" s="14" t="s">
        <v>129</v>
      </c>
      <c r="AU329" s="14" t="s">
        <v>74</v>
      </c>
    </row>
    <row r="330" spans="1:65" s="2" customFormat="1" ht="37.9" customHeight="1">
      <c r="A330" s="28"/>
      <c r="B330" s="29"/>
      <c r="C330" s="160" t="s">
        <v>547</v>
      </c>
      <c r="D330" s="160" t="s">
        <v>122</v>
      </c>
      <c r="E330" s="161" t="s">
        <v>548</v>
      </c>
      <c r="F330" s="162" t="s">
        <v>549</v>
      </c>
      <c r="G330" s="163" t="s">
        <v>125</v>
      </c>
      <c r="H330" s="164">
        <v>1</v>
      </c>
      <c r="I330" s="165">
        <v>14500</v>
      </c>
      <c r="J330" s="166"/>
      <c r="K330" s="165">
        <f>ROUND(P330*H330,2)</f>
        <v>14500</v>
      </c>
      <c r="L330" s="162" t="s">
        <v>126</v>
      </c>
      <c r="M330" s="167"/>
      <c r="N330" s="168" t="s">
        <v>1</v>
      </c>
      <c r="O330" s="169" t="s">
        <v>37</v>
      </c>
      <c r="P330" s="170">
        <f>I330+J330</f>
        <v>14500</v>
      </c>
      <c r="Q330" s="170">
        <f>ROUND(I330*H330,2)</f>
        <v>14500</v>
      </c>
      <c r="R330" s="170">
        <f>ROUND(J330*H330,2)</f>
        <v>0</v>
      </c>
      <c r="S330" s="171">
        <v>0</v>
      </c>
      <c r="T330" s="171">
        <f>S330*H330</f>
        <v>0</v>
      </c>
      <c r="U330" s="171">
        <v>0</v>
      </c>
      <c r="V330" s="171">
        <f>U330*H330</f>
        <v>0</v>
      </c>
      <c r="W330" s="171">
        <v>0</v>
      </c>
      <c r="X330" s="172">
        <f>W330*H330</f>
        <v>0</v>
      </c>
      <c r="Y330" s="28"/>
      <c r="Z330" s="28"/>
      <c r="AA330" s="28"/>
      <c r="AB330" s="28"/>
      <c r="AC330" s="28"/>
      <c r="AD330" s="28"/>
      <c r="AE330" s="28"/>
      <c r="AR330" s="173" t="s">
        <v>84</v>
      </c>
      <c r="AT330" s="173" t="s">
        <v>122</v>
      </c>
      <c r="AU330" s="173" t="s">
        <v>74</v>
      </c>
      <c r="AY330" s="14" t="s">
        <v>127</v>
      </c>
      <c r="BE330" s="174">
        <f>IF(O330="základní",K330,0)</f>
        <v>14500</v>
      </c>
      <c r="BF330" s="174">
        <f>IF(O330="snížená",K330,0)</f>
        <v>0</v>
      </c>
      <c r="BG330" s="174">
        <f>IF(O330="zákl. přenesená",K330,0)</f>
        <v>0</v>
      </c>
      <c r="BH330" s="174">
        <f>IF(O330="sníž. přenesená",K330,0)</f>
        <v>0</v>
      </c>
      <c r="BI330" s="174">
        <f>IF(O330="nulová",K330,0)</f>
        <v>0</v>
      </c>
      <c r="BJ330" s="14" t="s">
        <v>82</v>
      </c>
      <c r="BK330" s="174">
        <f>ROUND(P330*H330,2)</f>
        <v>14500</v>
      </c>
      <c r="BL330" s="14" t="s">
        <v>82</v>
      </c>
      <c r="BM330" s="173" t="s">
        <v>550</v>
      </c>
    </row>
    <row r="331" spans="1:65" s="2" customFormat="1" ht="19.5">
      <c r="A331" s="28"/>
      <c r="B331" s="29"/>
      <c r="C331" s="30"/>
      <c r="D331" s="175" t="s">
        <v>129</v>
      </c>
      <c r="E331" s="30"/>
      <c r="F331" s="176" t="s">
        <v>549</v>
      </c>
      <c r="G331" s="30"/>
      <c r="H331" s="30"/>
      <c r="I331" s="30"/>
      <c r="J331" s="30"/>
      <c r="K331" s="30"/>
      <c r="L331" s="30"/>
      <c r="M331" s="33"/>
      <c r="N331" s="177"/>
      <c r="O331" s="178"/>
      <c r="P331" s="65"/>
      <c r="Q331" s="65"/>
      <c r="R331" s="65"/>
      <c r="S331" s="65"/>
      <c r="T331" s="65"/>
      <c r="U331" s="65"/>
      <c r="V331" s="65"/>
      <c r="W331" s="65"/>
      <c r="X331" s="66"/>
      <c r="Y331" s="28"/>
      <c r="Z331" s="28"/>
      <c r="AA331" s="28"/>
      <c r="AB331" s="28"/>
      <c r="AC331" s="28"/>
      <c r="AD331" s="28"/>
      <c r="AE331" s="28"/>
      <c r="AT331" s="14" t="s">
        <v>129</v>
      </c>
      <c r="AU331" s="14" t="s">
        <v>74</v>
      </c>
    </row>
    <row r="332" spans="1:65" s="2" customFormat="1" ht="66.75" customHeight="1">
      <c r="A332" s="28"/>
      <c r="B332" s="29"/>
      <c r="C332" s="160" t="s">
        <v>551</v>
      </c>
      <c r="D332" s="160" t="s">
        <v>122</v>
      </c>
      <c r="E332" s="161" t="s">
        <v>552</v>
      </c>
      <c r="F332" s="162" t="s">
        <v>553</v>
      </c>
      <c r="G332" s="163" t="s">
        <v>125</v>
      </c>
      <c r="H332" s="164">
        <v>1</v>
      </c>
      <c r="I332" s="165">
        <v>5340</v>
      </c>
      <c r="J332" s="166"/>
      <c r="K332" s="165">
        <f>ROUND(P332*H332,2)</f>
        <v>5340</v>
      </c>
      <c r="L332" s="162" t="s">
        <v>126</v>
      </c>
      <c r="M332" s="167"/>
      <c r="N332" s="168" t="s">
        <v>1</v>
      </c>
      <c r="O332" s="169" t="s">
        <v>37</v>
      </c>
      <c r="P332" s="170">
        <f>I332+J332</f>
        <v>5340</v>
      </c>
      <c r="Q332" s="170">
        <f>ROUND(I332*H332,2)</f>
        <v>5340</v>
      </c>
      <c r="R332" s="170">
        <f>ROUND(J332*H332,2)</f>
        <v>0</v>
      </c>
      <c r="S332" s="171">
        <v>0</v>
      </c>
      <c r="T332" s="171">
        <f>S332*H332</f>
        <v>0</v>
      </c>
      <c r="U332" s="171">
        <v>0</v>
      </c>
      <c r="V332" s="171">
        <f>U332*H332</f>
        <v>0</v>
      </c>
      <c r="W332" s="171">
        <v>0</v>
      </c>
      <c r="X332" s="172">
        <f>W332*H332</f>
        <v>0</v>
      </c>
      <c r="Y332" s="28"/>
      <c r="Z332" s="28"/>
      <c r="AA332" s="28"/>
      <c r="AB332" s="28"/>
      <c r="AC332" s="28"/>
      <c r="AD332" s="28"/>
      <c r="AE332" s="28"/>
      <c r="AR332" s="173" t="s">
        <v>84</v>
      </c>
      <c r="AT332" s="173" t="s">
        <v>122</v>
      </c>
      <c r="AU332" s="173" t="s">
        <v>74</v>
      </c>
      <c r="AY332" s="14" t="s">
        <v>127</v>
      </c>
      <c r="BE332" s="174">
        <f>IF(O332="základní",K332,0)</f>
        <v>5340</v>
      </c>
      <c r="BF332" s="174">
        <f>IF(O332="snížená",K332,0)</f>
        <v>0</v>
      </c>
      <c r="BG332" s="174">
        <f>IF(O332="zákl. přenesená",K332,0)</f>
        <v>0</v>
      </c>
      <c r="BH332" s="174">
        <f>IF(O332="sníž. přenesená",K332,0)</f>
        <v>0</v>
      </c>
      <c r="BI332" s="174">
        <f>IF(O332="nulová",K332,0)</f>
        <v>0</v>
      </c>
      <c r="BJ332" s="14" t="s">
        <v>82</v>
      </c>
      <c r="BK332" s="174">
        <f>ROUND(P332*H332,2)</f>
        <v>5340</v>
      </c>
      <c r="BL332" s="14" t="s">
        <v>82</v>
      </c>
      <c r="BM332" s="173" t="s">
        <v>554</v>
      </c>
    </row>
    <row r="333" spans="1:65" s="2" customFormat="1" ht="39">
      <c r="A333" s="28"/>
      <c r="B333" s="29"/>
      <c r="C333" s="30"/>
      <c r="D333" s="175" t="s">
        <v>129</v>
      </c>
      <c r="E333" s="30"/>
      <c r="F333" s="176" t="s">
        <v>553</v>
      </c>
      <c r="G333" s="30"/>
      <c r="H333" s="30"/>
      <c r="I333" s="30"/>
      <c r="J333" s="30"/>
      <c r="K333" s="30"/>
      <c r="L333" s="30"/>
      <c r="M333" s="33"/>
      <c r="N333" s="177"/>
      <c r="O333" s="178"/>
      <c r="P333" s="65"/>
      <c r="Q333" s="65"/>
      <c r="R333" s="65"/>
      <c r="S333" s="65"/>
      <c r="T333" s="65"/>
      <c r="U333" s="65"/>
      <c r="V333" s="65"/>
      <c r="W333" s="65"/>
      <c r="X333" s="66"/>
      <c r="Y333" s="28"/>
      <c r="Z333" s="28"/>
      <c r="AA333" s="28"/>
      <c r="AB333" s="28"/>
      <c r="AC333" s="28"/>
      <c r="AD333" s="28"/>
      <c r="AE333" s="28"/>
      <c r="AT333" s="14" t="s">
        <v>129</v>
      </c>
      <c r="AU333" s="14" t="s">
        <v>74</v>
      </c>
    </row>
    <row r="334" spans="1:65" s="2" customFormat="1" ht="37.9" customHeight="1">
      <c r="A334" s="28"/>
      <c r="B334" s="29"/>
      <c r="C334" s="160" t="s">
        <v>555</v>
      </c>
      <c r="D334" s="160" t="s">
        <v>122</v>
      </c>
      <c r="E334" s="161" t="s">
        <v>556</v>
      </c>
      <c r="F334" s="162" t="s">
        <v>557</v>
      </c>
      <c r="G334" s="163" t="s">
        <v>125</v>
      </c>
      <c r="H334" s="164">
        <v>12</v>
      </c>
      <c r="I334" s="165">
        <v>1160</v>
      </c>
      <c r="J334" s="166"/>
      <c r="K334" s="165">
        <f>ROUND(P334*H334,2)</f>
        <v>13920</v>
      </c>
      <c r="L334" s="162" t="s">
        <v>126</v>
      </c>
      <c r="M334" s="167"/>
      <c r="N334" s="168" t="s">
        <v>1</v>
      </c>
      <c r="O334" s="169" t="s">
        <v>37</v>
      </c>
      <c r="P334" s="170">
        <f>I334+J334</f>
        <v>1160</v>
      </c>
      <c r="Q334" s="170">
        <f>ROUND(I334*H334,2)</f>
        <v>13920</v>
      </c>
      <c r="R334" s="170">
        <f>ROUND(J334*H334,2)</f>
        <v>0</v>
      </c>
      <c r="S334" s="171">
        <v>0</v>
      </c>
      <c r="T334" s="171">
        <f>S334*H334</f>
        <v>0</v>
      </c>
      <c r="U334" s="171">
        <v>0</v>
      </c>
      <c r="V334" s="171">
        <f>U334*H334</f>
        <v>0</v>
      </c>
      <c r="W334" s="171">
        <v>0</v>
      </c>
      <c r="X334" s="172">
        <f>W334*H334</f>
        <v>0</v>
      </c>
      <c r="Y334" s="28"/>
      <c r="Z334" s="28"/>
      <c r="AA334" s="28"/>
      <c r="AB334" s="28"/>
      <c r="AC334" s="28"/>
      <c r="AD334" s="28"/>
      <c r="AE334" s="28"/>
      <c r="AR334" s="173" t="s">
        <v>84</v>
      </c>
      <c r="AT334" s="173" t="s">
        <v>122</v>
      </c>
      <c r="AU334" s="173" t="s">
        <v>74</v>
      </c>
      <c r="AY334" s="14" t="s">
        <v>127</v>
      </c>
      <c r="BE334" s="174">
        <f>IF(O334="základní",K334,0)</f>
        <v>13920</v>
      </c>
      <c r="BF334" s="174">
        <f>IF(O334="snížená",K334,0)</f>
        <v>0</v>
      </c>
      <c r="BG334" s="174">
        <f>IF(O334="zákl. přenesená",K334,0)</f>
        <v>0</v>
      </c>
      <c r="BH334" s="174">
        <f>IF(O334="sníž. přenesená",K334,0)</f>
        <v>0</v>
      </c>
      <c r="BI334" s="174">
        <f>IF(O334="nulová",K334,0)</f>
        <v>0</v>
      </c>
      <c r="BJ334" s="14" t="s">
        <v>82</v>
      </c>
      <c r="BK334" s="174">
        <f>ROUND(P334*H334,2)</f>
        <v>13920</v>
      </c>
      <c r="BL334" s="14" t="s">
        <v>82</v>
      </c>
      <c r="BM334" s="173" t="s">
        <v>558</v>
      </c>
    </row>
    <row r="335" spans="1:65" s="2" customFormat="1" ht="19.5">
      <c r="A335" s="28"/>
      <c r="B335" s="29"/>
      <c r="C335" s="30"/>
      <c r="D335" s="175" t="s">
        <v>129</v>
      </c>
      <c r="E335" s="30"/>
      <c r="F335" s="176" t="s">
        <v>557</v>
      </c>
      <c r="G335" s="30"/>
      <c r="H335" s="30"/>
      <c r="I335" s="30"/>
      <c r="J335" s="30"/>
      <c r="K335" s="30"/>
      <c r="L335" s="30"/>
      <c r="M335" s="33"/>
      <c r="N335" s="177"/>
      <c r="O335" s="178"/>
      <c r="P335" s="65"/>
      <c r="Q335" s="65"/>
      <c r="R335" s="65"/>
      <c r="S335" s="65"/>
      <c r="T335" s="65"/>
      <c r="U335" s="65"/>
      <c r="V335" s="65"/>
      <c r="W335" s="65"/>
      <c r="X335" s="66"/>
      <c r="Y335" s="28"/>
      <c r="Z335" s="28"/>
      <c r="AA335" s="28"/>
      <c r="AB335" s="28"/>
      <c r="AC335" s="28"/>
      <c r="AD335" s="28"/>
      <c r="AE335" s="28"/>
      <c r="AT335" s="14" t="s">
        <v>129</v>
      </c>
      <c r="AU335" s="14" t="s">
        <v>74</v>
      </c>
    </row>
    <row r="336" spans="1:65" s="2" customFormat="1" ht="24.2" customHeight="1">
      <c r="A336" s="28"/>
      <c r="B336" s="29"/>
      <c r="C336" s="160" t="s">
        <v>559</v>
      </c>
      <c r="D336" s="160" t="s">
        <v>122</v>
      </c>
      <c r="E336" s="161" t="s">
        <v>560</v>
      </c>
      <c r="F336" s="162" t="s">
        <v>561</v>
      </c>
      <c r="G336" s="163" t="s">
        <v>125</v>
      </c>
      <c r="H336" s="164">
        <v>1</v>
      </c>
      <c r="I336" s="165">
        <v>39300</v>
      </c>
      <c r="J336" s="166"/>
      <c r="K336" s="165">
        <f>ROUND(P336*H336,2)</f>
        <v>39300</v>
      </c>
      <c r="L336" s="162" t="s">
        <v>126</v>
      </c>
      <c r="M336" s="167"/>
      <c r="N336" s="168" t="s">
        <v>1</v>
      </c>
      <c r="O336" s="169" t="s">
        <v>37</v>
      </c>
      <c r="P336" s="170">
        <f>I336+J336</f>
        <v>39300</v>
      </c>
      <c r="Q336" s="170">
        <f>ROUND(I336*H336,2)</f>
        <v>39300</v>
      </c>
      <c r="R336" s="170">
        <f>ROUND(J336*H336,2)</f>
        <v>0</v>
      </c>
      <c r="S336" s="171">
        <v>0</v>
      </c>
      <c r="T336" s="171">
        <f>S336*H336</f>
        <v>0</v>
      </c>
      <c r="U336" s="171">
        <v>0</v>
      </c>
      <c r="V336" s="171">
        <f>U336*H336</f>
        <v>0</v>
      </c>
      <c r="W336" s="171">
        <v>0</v>
      </c>
      <c r="X336" s="172">
        <f>W336*H336</f>
        <v>0</v>
      </c>
      <c r="Y336" s="28"/>
      <c r="Z336" s="28"/>
      <c r="AA336" s="28"/>
      <c r="AB336" s="28"/>
      <c r="AC336" s="28"/>
      <c r="AD336" s="28"/>
      <c r="AE336" s="28"/>
      <c r="AR336" s="173" t="s">
        <v>84</v>
      </c>
      <c r="AT336" s="173" t="s">
        <v>122</v>
      </c>
      <c r="AU336" s="173" t="s">
        <v>74</v>
      </c>
      <c r="AY336" s="14" t="s">
        <v>127</v>
      </c>
      <c r="BE336" s="174">
        <f>IF(O336="základní",K336,0)</f>
        <v>39300</v>
      </c>
      <c r="BF336" s="174">
        <f>IF(O336="snížená",K336,0)</f>
        <v>0</v>
      </c>
      <c r="BG336" s="174">
        <f>IF(O336="zákl. přenesená",K336,0)</f>
        <v>0</v>
      </c>
      <c r="BH336" s="174">
        <f>IF(O336="sníž. přenesená",K336,0)</f>
        <v>0</v>
      </c>
      <c r="BI336" s="174">
        <f>IF(O336="nulová",K336,0)</f>
        <v>0</v>
      </c>
      <c r="BJ336" s="14" t="s">
        <v>82</v>
      </c>
      <c r="BK336" s="174">
        <f>ROUND(P336*H336,2)</f>
        <v>39300</v>
      </c>
      <c r="BL336" s="14" t="s">
        <v>82</v>
      </c>
      <c r="BM336" s="173" t="s">
        <v>562</v>
      </c>
    </row>
    <row r="337" spans="1:65" s="2" customFormat="1" ht="19.5">
      <c r="A337" s="28"/>
      <c r="B337" s="29"/>
      <c r="C337" s="30"/>
      <c r="D337" s="175" t="s">
        <v>129</v>
      </c>
      <c r="E337" s="30"/>
      <c r="F337" s="176" t="s">
        <v>561</v>
      </c>
      <c r="G337" s="30"/>
      <c r="H337" s="30"/>
      <c r="I337" s="30"/>
      <c r="J337" s="30"/>
      <c r="K337" s="30"/>
      <c r="L337" s="30"/>
      <c r="M337" s="33"/>
      <c r="N337" s="177"/>
      <c r="O337" s="178"/>
      <c r="P337" s="65"/>
      <c r="Q337" s="65"/>
      <c r="R337" s="65"/>
      <c r="S337" s="65"/>
      <c r="T337" s="65"/>
      <c r="U337" s="65"/>
      <c r="V337" s="65"/>
      <c r="W337" s="65"/>
      <c r="X337" s="66"/>
      <c r="Y337" s="28"/>
      <c r="Z337" s="28"/>
      <c r="AA337" s="28"/>
      <c r="AB337" s="28"/>
      <c r="AC337" s="28"/>
      <c r="AD337" s="28"/>
      <c r="AE337" s="28"/>
      <c r="AT337" s="14" t="s">
        <v>129</v>
      </c>
      <c r="AU337" s="14" t="s">
        <v>74</v>
      </c>
    </row>
    <row r="338" spans="1:65" s="2" customFormat="1" ht="24.2" customHeight="1">
      <c r="A338" s="28"/>
      <c r="B338" s="29"/>
      <c r="C338" s="160" t="s">
        <v>563</v>
      </c>
      <c r="D338" s="160" t="s">
        <v>122</v>
      </c>
      <c r="E338" s="161" t="s">
        <v>564</v>
      </c>
      <c r="F338" s="162" t="s">
        <v>565</v>
      </c>
      <c r="G338" s="163" t="s">
        <v>125</v>
      </c>
      <c r="H338" s="164">
        <v>1</v>
      </c>
      <c r="I338" s="165">
        <v>8590</v>
      </c>
      <c r="J338" s="166"/>
      <c r="K338" s="165">
        <f>ROUND(P338*H338,2)</f>
        <v>8590</v>
      </c>
      <c r="L338" s="162" t="s">
        <v>126</v>
      </c>
      <c r="M338" s="167"/>
      <c r="N338" s="168" t="s">
        <v>1</v>
      </c>
      <c r="O338" s="169" t="s">
        <v>37</v>
      </c>
      <c r="P338" s="170">
        <f>I338+J338</f>
        <v>8590</v>
      </c>
      <c r="Q338" s="170">
        <f>ROUND(I338*H338,2)</f>
        <v>8590</v>
      </c>
      <c r="R338" s="170">
        <f>ROUND(J338*H338,2)</f>
        <v>0</v>
      </c>
      <c r="S338" s="171">
        <v>0</v>
      </c>
      <c r="T338" s="171">
        <f>S338*H338</f>
        <v>0</v>
      </c>
      <c r="U338" s="171">
        <v>0</v>
      </c>
      <c r="V338" s="171">
        <f>U338*H338</f>
        <v>0</v>
      </c>
      <c r="W338" s="171">
        <v>0</v>
      </c>
      <c r="X338" s="172">
        <f>W338*H338</f>
        <v>0</v>
      </c>
      <c r="Y338" s="28"/>
      <c r="Z338" s="28"/>
      <c r="AA338" s="28"/>
      <c r="AB338" s="28"/>
      <c r="AC338" s="28"/>
      <c r="AD338" s="28"/>
      <c r="AE338" s="28"/>
      <c r="AR338" s="173" t="s">
        <v>84</v>
      </c>
      <c r="AT338" s="173" t="s">
        <v>122</v>
      </c>
      <c r="AU338" s="173" t="s">
        <v>74</v>
      </c>
      <c r="AY338" s="14" t="s">
        <v>127</v>
      </c>
      <c r="BE338" s="174">
        <f>IF(O338="základní",K338,0)</f>
        <v>8590</v>
      </c>
      <c r="BF338" s="174">
        <f>IF(O338="snížená",K338,0)</f>
        <v>0</v>
      </c>
      <c r="BG338" s="174">
        <f>IF(O338="zákl. přenesená",K338,0)</f>
        <v>0</v>
      </c>
      <c r="BH338" s="174">
        <f>IF(O338="sníž. přenesená",K338,0)</f>
        <v>0</v>
      </c>
      <c r="BI338" s="174">
        <f>IF(O338="nulová",K338,0)</f>
        <v>0</v>
      </c>
      <c r="BJ338" s="14" t="s">
        <v>82</v>
      </c>
      <c r="BK338" s="174">
        <f>ROUND(P338*H338,2)</f>
        <v>8590</v>
      </c>
      <c r="BL338" s="14" t="s">
        <v>82</v>
      </c>
      <c r="BM338" s="173" t="s">
        <v>566</v>
      </c>
    </row>
    <row r="339" spans="1:65" s="2" customFormat="1" ht="19.5">
      <c r="A339" s="28"/>
      <c r="B339" s="29"/>
      <c r="C339" s="30"/>
      <c r="D339" s="175" t="s">
        <v>129</v>
      </c>
      <c r="E339" s="30"/>
      <c r="F339" s="176" t="s">
        <v>565</v>
      </c>
      <c r="G339" s="30"/>
      <c r="H339" s="30"/>
      <c r="I339" s="30"/>
      <c r="J339" s="30"/>
      <c r="K339" s="30"/>
      <c r="L339" s="30"/>
      <c r="M339" s="33"/>
      <c r="N339" s="177"/>
      <c r="O339" s="178"/>
      <c r="P339" s="65"/>
      <c r="Q339" s="65"/>
      <c r="R339" s="65"/>
      <c r="S339" s="65"/>
      <c r="T339" s="65"/>
      <c r="U339" s="65"/>
      <c r="V339" s="65"/>
      <c r="W339" s="65"/>
      <c r="X339" s="66"/>
      <c r="Y339" s="28"/>
      <c r="Z339" s="28"/>
      <c r="AA339" s="28"/>
      <c r="AB339" s="28"/>
      <c r="AC339" s="28"/>
      <c r="AD339" s="28"/>
      <c r="AE339" s="28"/>
      <c r="AT339" s="14" t="s">
        <v>129</v>
      </c>
      <c r="AU339" s="14" t="s">
        <v>74</v>
      </c>
    </row>
    <row r="340" spans="1:65" s="2" customFormat="1" ht="24.2" customHeight="1">
      <c r="A340" s="28"/>
      <c r="B340" s="29"/>
      <c r="C340" s="160" t="s">
        <v>567</v>
      </c>
      <c r="D340" s="160" t="s">
        <v>122</v>
      </c>
      <c r="E340" s="161" t="s">
        <v>568</v>
      </c>
      <c r="F340" s="162" t="s">
        <v>569</v>
      </c>
      <c r="G340" s="163" t="s">
        <v>125</v>
      </c>
      <c r="H340" s="164">
        <v>1</v>
      </c>
      <c r="I340" s="165">
        <v>1100</v>
      </c>
      <c r="J340" s="166"/>
      <c r="K340" s="165">
        <f>ROUND(P340*H340,2)</f>
        <v>1100</v>
      </c>
      <c r="L340" s="162" t="s">
        <v>126</v>
      </c>
      <c r="M340" s="167"/>
      <c r="N340" s="168" t="s">
        <v>1</v>
      </c>
      <c r="O340" s="169" t="s">
        <v>37</v>
      </c>
      <c r="P340" s="170">
        <f>I340+J340</f>
        <v>1100</v>
      </c>
      <c r="Q340" s="170">
        <f>ROUND(I340*H340,2)</f>
        <v>1100</v>
      </c>
      <c r="R340" s="170">
        <f>ROUND(J340*H340,2)</f>
        <v>0</v>
      </c>
      <c r="S340" s="171">
        <v>0</v>
      </c>
      <c r="T340" s="171">
        <f>S340*H340</f>
        <v>0</v>
      </c>
      <c r="U340" s="171">
        <v>0</v>
      </c>
      <c r="V340" s="171">
        <f>U340*H340</f>
        <v>0</v>
      </c>
      <c r="W340" s="171">
        <v>0</v>
      </c>
      <c r="X340" s="172">
        <f>W340*H340</f>
        <v>0</v>
      </c>
      <c r="Y340" s="28"/>
      <c r="Z340" s="28"/>
      <c r="AA340" s="28"/>
      <c r="AB340" s="28"/>
      <c r="AC340" s="28"/>
      <c r="AD340" s="28"/>
      <c r="AE340" s="28"/>
      <c r="AR340" s="173" t="s">
        <v>84</v>
      </c>
      <c r="AT340" s="173" t="s">
        <v>122</v>
      </c>
      <c r="AU340" s="173" t="s">
        <v>74</v>
      </c>
      <c r="AY340" s="14" t="s">
        <v>127</v>
      </c>
      <c r="BE340" s="174">
        <f>IF(O340="základní",K340,0)</f>
        <v>1100</v>
      </c>
      <c r="BF340" s="174">
        <f>IF(O340="snížená",K340,0)</f>
        <v>0</v>
      </c>
      <c r="BG340" s="174">
        <f>IF(O340="zákl. přenesená",K340,0)</f>
        <v>0</v>
      </c>
      <c r="BH340" s="174">
        <f>IF(O340="sníž. přenesená",K340,0)</f>
        <v>0</v>
      </c>
      <c r="BI340" s="174">
        <f>IF(O340="nulová",K340,0)</f>
        <v>0</v>
      </c>
      <c r="BJ340" s="14" t="s">
        <v>82</v>
      </c>
      <c r="BK340" s="174">
        <f>ROUND(P340*H340,2)</f>
        <v>1100</v>
      </c>
      <c r="BL340" s="14" t="s">
        <v>82</v>
      </c>
      <c r="BM340" s="173" t="s">
        <v>570</v>
      </c>
    </row>
    <row r="341" spans="1:65" s="2" customFormat="1" ht="19.5">
      <c r="A341" s="28"/>
      <c r="B341" s="29"/>
      <c r="C341" s="30"/>
      <c r="D341" s="175" t="s">
        <v>129</v>
      </c>
      <c r="E341" s="30"/>
      <c r="F341" s="176" t="s">
        <v>569</v>
      </c>
      <c r="G341" s="30"/>
      <c r="H341" s="30"/>
      <c r="I341" s="30"/>
      <c r="J341" s="30"/>
      <c r="K341" s="30"/>
      <c r="L341" s="30"/>
      <c r="M341" s="33"/>
      <c r="N341" s="177"/>
      <c r="O341" s="178"/>
      <c r="P341" s="65"/>
      <c r="Q341" s="65"/>
      <c r="R341" s="65"/>
      <c r="S341" s="65"/>
      <c r="T341" s="65"/>
      <c r="U341" s="65"/>
      <c r="V341" s="65"/>
      <c r="W341" s="65"/>
      <c r="X341" s="66"/>
      <c r="Y341" s="28"/>
      <c r="Z341" s="28"/>
      <c r="AA341" s="28"/>
      <c r="AB341" s="28"/>
      <c r="AC341" s="28"/>
      <c r="AD341" s="28"/>
      <c r="AE341" s="28"/>
      <c r="AT341" s="14" t="s">
        <v>129</v>
      </c>
      <c r="AU341" s="14" t="s">
        <v>74</v>
      </c>
    </row>
    <row r="342" spans="1:65" s="2" customFormat="1" ht="24.2" customHeight="1">
      <c r="A342" s="28"/>
      <c r="B342" s="29"/>
      <c r="C342" s="160" t="s">
        <v>571</v>
      </c>
      <c r="D342" s="160" t="s">
        <v>122</v>
      </c>
      <c r="E342" s="161" t="s">
        <v>572</v>
      </c>
      <c r="F342" s="162" t="s">
        <v>573</v>
      </c>
      <c r="G342" s="163" t="s">
        <v>125</v>
      </c>
      <c r="H342" s="164">
        <v>1</v>
      </c>
      <c r="I342" s="165">
        <v>1020</v>
      </c>
      <c r="J342" s="166"/>
      <c r="K342" s="165">
        <f>ROUND(P342*H342,2)</f>
        <v>1020</v>
      </c>
      <c r="L342" s="162" t="s">
        <v>126</v>
      </c>
      <c r="M342" s="167"/>
      <c r="N342" s="168" t="s">
        <v>1</v>
      </c>
      <c r="O342" s="169" t="s">
        <v>37</v>
      </c>
      <c r="P342" s="170">
        <f>I342+J342</f>
        <v>1020</v>
      </c>
      <c r="Q342" s="170">
        <f>ROUND(I342*H342,2)</f>
        <v>1020</v>
      </c>
      <c r="R342" s="170">
        <f>ROUND(J342*H342,2)</f>
        <v>0</v>
      </c>
      <c r="S342" s="171">
        <v>0</v>
      </c>
      <c r="T342" s="171">
        <f>S342*H342</f>
        <v>0</v>
      </c>
      <c r="U342" s="171">
        <v>0</v>
      </c>
      <c r="V342" s="171">
        <f>U342*H342</f>
        <v>0</v>
      </c>
      <c r="W342" s="171">
        <v>0</v>
      </c>
      <c r="X342" s="172">
        <f>W342*H342</f>
        <v>0</v>
      </c>
      <c r="Y342" s="28"/>
      <c r="Z342" s="28"/>
      <c r="AA342" s="28"/>
      <c r="AB342" s="28"/>
      <c r="AC342" s="28"/>
      <c r="AD342" s="28"/>
      <c r="AE342" s="28"/>
      <c r="AR342" s="173" t="s">
        <v>84</v>
      </c>
      <c r="AT342" s="173" t="s">
        <v>122</v>
      </c>
      <c r="AU342" s="173" t="s">
        <v>74</v>
      </c>
      <c r="AY342" s="14" t="s">
        <v>127</v>
      </c>
      <c r="BE342" s="174">
        <f>IF(O342="základní",K342,0)</f>
        <v>1020</v>
      </c>
      <c r="BF342" s="174">
        <f>IF(O342="snížená",K342,0)</f>
        <v>0</v>
      </c>
      <c r="BG342" s="174">
        <f>IF(O342="zákl. přenesená",K342,0)</f>
        <v>0</v>
      </c>
      <c r="BH342" s="174">
        <f>IF(O342="sníž. přenesená",K342,0)</f>
        <v>0</v>
      </c>
      <c r="BI342" s="174">
        <f>IF(O342="nulová",K342,0)</f>
        <v>0</v>
      </c>
      <c r="BJ342" s="14" t="s">
        <v>82</v>
      </c>
      <c r="BK342" s="174">
        <f>ROUND(P342*H342,2)</f>
        <v>1020</v>
      </c>
      <c r="BL342" s="14" t="s">
        <v>82</v>
      </c>
      <c r="BM342" s="173" t="s">
        <v>574</v>
      </c>
    </row>
    <row r="343" spans="1:65" s="2" customFormat="1" ht="19.5">
      <c r="A343" s="28"/>
      <c r="B343" s="29"/>
      <c r="C343" s="30"/>
      <c r="D343" s="175" t="s">
        <v>129</v>
      </c>
      <c r="E343" s="30"/>
      <c r="F343" s="176" t="s">
        <v>573</v>
      </c>
      <c r="G343" s="30"/>
      <c r="H343" s="30"/>
      <c r="I343" s="30"/>
      <c r="J343" s="30"/>
      <c r="K343" s="30"/>
      <c r="L343" s="30"/>
      <c r="M343" s="33"/>
      <c r="N343" s="177"/>
      <c r="O343" s="178"/>
      <c r="P343" s="65"/>
      <c r="Q343" s="65"/>
      <c r="R343" s="65"/>
      <c r="S343" s="65"/>
      <c r="T343" s="65"/>
      <c r="U343" s="65"/>
      <c r="V343" s="65"/>
      <c r="W343" s="65"/>
      <c r="X343" s="66"/>
      <c r="Y343" s="28"/>
      <c r="Z343" s="28"/>
      <c r="AA343" s="28"/>
      <c r="AB343" s="28"/>
      <c r="AC343" s="28"/>
      <c r="AD343" s="28"/>
      <c r="AE343" s="28"/>
      <c r="AT343" s="14" t="s">
        <v>129</v>
      </c>
      <c r="AU343" s="14" t="s">
        <v>74</v>
      </c>
    </row>
    <row r="344" spans="1:65" s="2" customFormat="1" ht="24.2" customHeight="1">
      <c r="A344" s="28"/>
      <c r="B344" s="29"/>
      <c r="C344" s="160" t="s">
        <v>575</v>
      </c>
      <c r="D344" s="160" t="s">
        <v>122</v>
      </c>
      <c r="E344" s="161" t="s">
        <v>576</v>
      </c>
      <c r="F344" s="162" t="s">
        <v>577</v>
      </c>
      <c r="G344" s="163" t="s">
        <v>125</v>
      </c>
      <c r="H344" s="164">
        <v>4</v>
      </c>
      <c r="I344" s="165">
        <v>33700</v>
      </c>
      <c r="J344" s="166"/>
      <c r="K344" s="165">
        <f>ROUND(P344*H344,2)</f>
        <v>134800</v>
      </c>
      <c r="L344" s="162" t="s">
        <v>126</v>
      </c>
      <c r="M344" s="167"/>
      <c r="N344" s="168" t="s">
        <v>1</v>
      </c>
      <c r="O344" s="169" t="s">
        <v>37</v>
      </c>
      <c r="P344" s="170">
        <f>I344+J344</f>
        <v>33700</v>
      </c>
      <c r="Q344" s="170">
        <f>ROUND(I344*H344,2)</f>
        <v>134800</v>
      </c>
      <c r="R344" s="170">
        <f>ROUND(J344*H344,2)</f>
        <v>0</v>
      </c>
      <c r="S344" s="171">
        <v>0</v>
      </c>
      <c r="T344" s="171">
        <f>S344*H344</f>
        <v>0</v>
      </c>
      <c r="U344" s="171">
        <v>0</v>
      </c>
      <c r="V344" s="171">
        <f>U344*H344</f>
        <v>0</v>
      </c>
      <c r="W344" s="171">
        <v>0</v>
      </c>
      <c r="X344" s="172">
        <f>W344*H344</f>
        <v>0</v>
      </c>
      <c r="Y344" s="28"/>
      <c r="Z344" s="28"/>
      <c r="AA344" s="28"/>
      <c r="AB344" s="28"/>
      <c r="AC344" s="28"/>
      <c r="AD344" s="28"/>
      <c r="AE344" s="28"/>
      <c r="AR344" s="173" t="s">
        <v>84</v>
      </c>
      <c r="AT344" s="173" t="s">
        <v>122</v>
      </c>
      <c r="AU344" s="173" t="s">
        <v>74</v>
      </c>
      <c r="AY344" s="14" t="s">
        <v>127</v>
      </c>
      <c r="BE344" s="174">
        <f>IF(O344="základní",K344,0)</f>
        <v>134800</v>
      </c>
      <c r="BF344" s="174">
        <f>IF(O344="snížená",K344,0)</f>
        <v>0</v>
      </c>
      <c r="BG344" s="174">
        <f>IF(O344="zákl. přenesená",K344,0)</f>
        <v>0</v>
      </c>
      <c r="BH344" s="174">
        <f>IF(O344="sníž. přenesená",K344,0)</f>
        <v>0</v>
      </c>
      <c r="BI344" s="174">
        <f>IF(O344="nulová",K344,0)</f>
        <v>0</v>
      </c>
      <c r="BJ344" s="14" t="s">
        <v>82</v>
      </c>
      <c r="BK344" s="174">
        <f>ROUND(P344*H344,2)</f>
        <v>134800</v>
      </c>
      <c r="BL344" s="14" t="s">
        <v>82</v>
      </c>
      <c r="BM344" s="173" t="s">
        <v>578</v>
      </c>
    </row>
    <row r="345" spans="1:65" s="2" customFormat="1" ht="19.5">
      <c r="A345" s="28"/>
      <c r="B345" s="29"/>
      <c r="C345" s="30"/>
      <c r="D345" s="175" t="s">
        <v>129</v>
      </c>
      <c r="E345" s="30"/>
      <c r="F345" s="176" t="s">
        <v>577</v>
      </c>
      <c r="G345" s="30"/>
      <c r="H345" s="30"/>
      <c r="I345" s="30"/>
      <c r="J345" s="30"/>
      <c r="K345" s="30"/>
      <c r="L345" s="30"/>
      <c r="M345" s="33"/>
      <c r="N345" s="177"/>
      <c r="O345" s="178"/>
      <c r="P345" s="65"/>
      <c r="Q345" s="65"/>
      <c r="R345" s="65"/>
      <c r="S345" s="65"/>
      <c r="T345" s="65"/>
      <c r="U345" s="65"/>
      <c r="V345" s="65"/>
      <c r="W345" s="65"/>
      <c r="X345" s="66"/>
      <c r="Y345" s="28"/>
      <c r="Z345" s="28"/>
      <c r="AA345" s="28"/>
      <c r="AB345" s="28"/>
      <c r="AC345" s="28"/>
      <c r="AD345" s="28"/>
      <c r="AE345" s="28"/>
      <c r="AT345" s="14" t="s">
        <v>129</v>
      </c>
      <c r="AU345" s="14" t="s">
        <v>74</v>
      </c>
    </row>
    <row r="346" spans="1:65" s="2" customFormat="1" ht="33" customHeight="1">
      <c r="A346" s="28"/>
      <c r="B346" s="29"/>
      <c r="C346" s="160" t="s">
        <v>579</v>
      </c>
      <c r="D346" s="160" t="s">
        <v>122</v>
      </c>
      <c r="E346" s="161" t="s">
        <v>580</v>
      </c>
      <c r="F346" s="162" t="s">
        <v>581</v>
      </c>
      <c r="G346" s="163" t="s">
        <v>125</v>
      </c>
      <c r="H346" s="164">
        <v>8</v>
      </c>
      <c r="I346" s="165">
        <v>13700</v>
      </c>
      <c r="J346" s="166"/>
      <c r="K346" s="165">
        <f>ROUND(P346*H346,2)</f>
        <v>109600</v>
      </c>
      <c r="L346" s="162" t="s">
        <v>126</v>
      </c>
      <c r="M346" s="167"/>
      <c r="N346" s="168" t="s">
        <v>1</v>
      </c>
      <c r="O346" s="169" t="s">
        <v>37</v>
      </c>
      <c r="P346" s="170">
        <f>I346+J346</f>
        <v>13700</v>
      </c>
      <c r="Q346" s="170">
        <f>ROUND(I346*H346,2)</f>
        <v>109600</v>
      </c>
      <c r="R346" s="170">
        <f>ROUND(J346*H346,2)</f>
        <v>0</v>
      </c>
      <c r="S346" s="171">
        <v>0</v>
      </c>
      <c r="T346" s="171">
        <f>S346*H346</f>
        <v>0</v>
      </c>
      <c r="U346" s="171">
        <v>0</v>
      </c>
      <c r="V346" s="171">
        <f>U346*H346</f>
        <v>0</v>
      </c>
      <c r="W346" s="171">
        <v>0</v>
      </c>
      <c r="X346" s="172">
        <f>W346*H346</f>
        <v>0</v>
      </c>
      <c r="Y346" s="28"/>
      <c r="Z346" s="28"/>
      <c r="AA346" s="28"/>
      <c r="AB346" s="28"/>
      <c r="AC346" s="28"/>
      <c r="AD346" s="28"/>
      <c r="AE346" s="28"/>
      <c r="AR346" s="173" t="s">
        <v>84</v>
      </c>
      <c r="AT346" s="173" t="s">
        <v>122</v>
      </c>
      <c r="AU346" s="173" t="s">
        <v>74</v>
      </c>
      <c r="AY346" s="14" t="s">
        <v>127</v>
      </c>
      <c r="BE346" s="174">
        <f>IF(O346="základní",K346,0)</f>
        <v>109600</v>
      </c>
      <c r="BF346" s="174">
        <f>IF(O346="snížená",K346,0)</f>
        <v>0</v>
      </c>
      <c r="BG346" s="174">
        <f>IF(O346="zákl. přenesená",K346,0)</f>
        <v>0</v>
      </c>
      <c r="BH346" s="174">
        <f>IF(O346="sníž. přenesená",K346,0)</f>
        <v>0</v>
      </c>
      <c r="BI346" s="174">
        <f>IF(O346="nulová",K346,0)</f>
        <v>0</v>
      </c>
      <c r="BJ346" s="14" t="s">
        <v>82</v>
      </c>
      <c r="BK346" s="174">
        <f>ROUND(P346*H346,2)</f>
        <v>109600</v>
      </c>
      <c r="BL346" s="14" t="s">
        <v>82</v>
      </c>
      <c r="BM346" s="173" t="s">
        <v>582</v>
      </c>
    </row>
    <row r="347" spans="1:65" s="2" customFormat="1" ht="19.5">
      <c r="A347" s="28"/>
      <c r="B347" s="29"/>
      <c r="C347" s="30"/>
      <c r="D347" s="175" t="s">
        <v>129</v>
      </c>
      <c r="E347" s="30"/>
      <c r="F347" s="176" t="s">
        <v>581</v>
      </c>
      <c r="G347" s="30"/>
      <c r="H347" s="30"/>
      <c r="I347" s="30"/>
      <c r="J347" s="30"/>
      <c r="K347" s="30"/>
      <c r="L347" s="30"/>
      <c r="M347" s="33"/>
      <c r="N347" s="177"/>
      <c r="O347" s="178"/>
      <c r="P347" s="65"/>
      <c r="Q347" s="65"/>
      <c r="R347" s="65"/>
      <c r="S347" s="65"/>
      <c r="T347" s="65"/>
      <c r="U347" s="65"/>
      <c r="V347" s="65"/>
      <c r="W347" s="65"/>
      <c r="X347" s="66"/>
      <c r="Y347" s="28"/>
      <c r="Z347" s="28"/>
      <c r="AA347" s="28"/>
      <c r="AB347" s="28"/>
      <c r="AC347" s="28"/>
      <c r="AD347" s="28"/>
      <c r="AE347" s="28"/>
      <c r="AT347" s="14" t="s">
        <v>129</v>
      </c>
      <c r="AU347" s="14" t="s">
        <v>74</v>
      </c>
    </row>
    <row r="348" spans="1:65" s="2" customFormat="1" ht="33" customHeight="1">
      <c r="A348" s="28"/>
      <c r="B348" s="29"/>
      <c r="C348" s="160" t="s">
        <v>583</v>
      </c>
      <c r="D348" s="160" t="s">
        <v>122</v>
      </c>
      <c r="E348" s="161" t="s">
        <v>584</v>
      </c>
      <c r="F348" s="162" t="s">
        <v>585</v>
      </c>
      <c r="G348" s="163" t="s">
        <v>125</v>
      </c>
      <c r="H348" s="164">
        <v>1</v>
      </c>
      <c r="I348" s="165">
        <v>51600</v>
      </c>
      <c r="J348" s="166"/>
      <c r="K348" s="165">
        <f>ROUND(P348*H348,2)</f>
        <v>51600</v>
      </c>
      <c r="L348" s="162" t="s">
        <v>126</v>
      </c>
      <c r="M348" s="167"/>
      <c r="N348" s="168" t="s">
        <v>1</v>
      </c>
      <c r="O348" s="169" t="s">
        <v>37</v>
      </c>
      <c r="P348" s="170">
        <f>I348+J348</f>
        <v>51600</v>
      </c>
      <c r="Q348" s="170">
        <f>ROUND(I348*H348,2)</f>
        <v>51600</v>
      </c>
      <c r="R348" s="170">
        <f>ROUND(J348*H348,2)</f>
        <v>0</v>
      </c>
      <c r="S348" s="171">
        <v>0</v>
      </c>
      <c r="T348" s="171">
        <f>S348*H348</f>
        <v>0</v>
      </c>
      <c r="U348" s="171">
        <v>0</v>
      </c>
      <c r="V348" s="171">
        <f>U348*H348</f>
        <v>0</v>
      </c>
      <c r="W348" s="171">
        <v>0</v>
      </c>
      <c r="X348" s="172">
        <f>W348*H348</f>
        <v>0</v>
      </c>
      <c r="Y348" s="28"/>
      <c r="Z348" s="28"/>
      <c r="AA348" s="28"/>
      <c r="AB348" s="28"/>
      <c r="AC348" s="28"/>
      <c r="AD348" s="28"/>
      <c r="AE348" s="28"/>
      <c r="AR348" s="173" t="s">
        <v>84</v>
      </c>
      <c r="AT348" s="173" t="s">
        <v>122</v>
      </c>
      <c r="AU348" s="173" t="s">
        <v>74</v>
      </c>
      <c r="AY348" s="14" t="s">
        <v>127</v>
      </c>
      <c r="BE348" s="174">
        <f>IF(O348="základní",K348,0)</f>
        <v>51600</v>
      </c>
      <c r="BF348" s="174">
        <f>IF(O348="snížená",K348,0)</f>
        <v>0</v>
      </c>
      <c r="BG348" s="174">
        <f>IF(O348="zákl. přenesená",K348,0)</f>
        <v>0</v>
      </c>
      <c r="BH348" s="174">
        <f>IF(O348="sníž. přenesená",K348,0)</f>
        <v>0</v>
      </c>
      <c r="BI348" s="174">
        <f>IF(O348="nulová",K348,0)</f>
        <v>0</v>
      </c>
      <c r="BJ348" s="14" t="s">
        <v>82</v>
      </c>
      <c r="BK348" s="174">
        <f>ROUND(P348*H348,2)</f>
        <v>51600</v>
      </c>
      <c r="BL348" s="14" t="s">
        <v>82</v>
      </c>
      <c r="BM348" s="173" t="s">
        <v>586</v>
      </c>
    </row>
    <row r="349" spans="1:65" s="2" customFormat="1" ht="19.5">
      <c r="A349" s="28"/>
      <c r="B349" s="29"/>
      <c r="C349" s="30"/>
      <c r="D349" s="175" t="s">
        <v>129</v>
      </c>
      <c r="E349" s="30"/>
      <c r="F349" s="176" t="s">
        <v>585</v>
      </c>
      <c r="G349" s="30"/>
      <c r="H349" s="30"/>
      <c r="I349" s="30"/>
      <c r="J349" s="30"/>
      <c r="K349" s="30"/>
      <c r="L349" s="30"/>
      <c r="M349" s="33"/>
      <c r="N349" s="177"/>
      <c r="O349" s="178"/>
      <c r="P349" s="65"/>
      <c r="Q349" s="65"/>
      <c r="R349" s="65"/>
      <c r="S349" s="65"/>
      <c r="T349" s="65"/>
      <c r="U349" s="65"/>
      <c r="V349" s="65"/>
      <c r="W349" s="65"/>
      <c r="X349" s="66"/>
      <c r="Y349" s="28"/>
      <c r="Z349" s="28"/>
      <c r="AA349" s="28"/>
      <c r="AB349" s="28"/>
      <c r="AC349" s="28"/>
      <c r="AD349" s="28"/>
      <c r="AE349" s="28"/>
      <c r="AT349" s="14" t="s">
        <v>129</v>
      </c>
      <c r="AU349" s="14" t="s">
        <v>74</v>
      </c>
    </row>
    <row r="350" spans="1:65" s="2" customFormat="1" ht="33" customHeight="1">
      <c r="A350" s="28"/>
      <c r="B350" s="29"/>
      <c r="C350" s="160" t="s">
        <v>587</v>
      </c>
      <c r="D350" s="160" t="s">
        <v>122</v>
      </c>
      <c r="E350" s="161" t="s">
        <v>588</v>
      </c>
      <c r="F350" s="162" t="s">
        <v>589</v>
      </c>
      <c r="G350" s="163" t="s">
        <v>125</v>
      </c>
      <c r="H350" s="164">
        <v>1</v>
      </c>
      <c r="I350" s="165">
        <v>21400</v>
      </c>
      <c r="J350" s="166"/>
      <c r="K350" s="165">
        <f>ROUND(P350*H350,2)</f>
        <v>21400</v>
      </c>
      <c r="L350" s="162" t="s">
        <v>126</v>
      </c>
      <c r="M350" s="167"/>
      <c r="N350" s="168" t="s">
        <v>1</v>
      </c>
      <c r="O350" s="169" t="s">
        <v>37</v>
      </c>
      <c r="P350" s="170">
        <f>I350+J350</f>
        <v>21400</v>
      </c>
      <c r="Q350" s="170">
        <f>ROUND(I350*H350,2)</f>
        <v>21400</v>
      </c>
      <c r="R350" s="170">
        <f>ROUND(J350*H350,2)</f>
        <v>0</v>
      </c>
      <c r="S350" s="171">
        <v>0</v>
      </c>
      <c r="T350" s="171">
        <f>S350*H350</f>
        <v>0</v>
      </c>
      <c r="U350" s="171">
        <v>0</v>
      </c>
      <c r="V350" s="171">
        <f>U350*H350</f>
        <v>0</v>
      </c>
      <c r="W350" s="171">
        <v>0</v>
      </c>
      <c r="X350" s="172">
        <f>W350*H350</f>
        <v>0</v>
      </c>
      <c r="Y350" s="28"/>
      <c r="Z350" s="28"/>
      <c r="AA350" s="28"/>
      <c r="AB350" s="28"/>
      <c r="AC350" s="28"/>
      <c r="AD350" s="28"/>
      <c r="AE350" s="28"/>
      <c r="AR350" s="173" t="s">
        <v>84</v>
      </c>
      <c r="AT350" s="173" t="s">
        <v>122</v>
      </c>
      <c r="AU350" s="173" t="s">
        <v>74</v>
      </c>
      <c r="AY350" s="14" t="s">
        <v>127</v>
      </c>
      <c r="BE350" s="174">
        <f>IF(O350="základní",K350,0)</f>
        <v>21400</v>
      </c>
      <c r="BF350" s="174">
        <f>IF(O350="snížená",K350,0)</f>
        <v>0</v>
      </c>
      <c r="BG350" s="174">
        <f>IF(O350="zákl. přenesená",K350,0)</f>
        <v>0</v>
      </c>
      <c r="BH350" s="174">
        <f>IF(O350="sníž. přenesená",K350,0)</f>
        <v>0</v>
      </c>
      <c r="BI350" s="174">
        <f>IF(O350="nulová",K350,0)</f>
        <v>0</v>
      </c>
      <c r="BJ350" s="14" t="s">
        <v>82</v>
      </c>
      <c r="BK350" s="174">
        <f>ROUND(P350*H350,2)</f>
        <v>21400</v>
      </c>
      <c r="BL350" s="14" t="s">
        <v>82</v>
      </c>
      <c r="BM350" s="173" t="s">
        <v>590</v>
      </c>
    </row>
    <row r="351" spans="1:65" s="2" customFormat="1" ht="19.5">
      <c r="A351" s="28"/>
      <c r="B351" s="29"/>
      <c r="C351" s="30"/>
      <c r="D351" s="175" t="s">
        <v>129</v>
      </c>
      <c r="E351" s="30"/>
      <c r="F351" s="176" t="s">
        <v>589</v>
      </c>
      <c r="G351" s="30"/>
      <c r="H351" s="30"/>
      <c r="I351" s="30"/>
      <c r="J351" s="30"/>
      <c r="K351" s="30"/>
      <c r="L351" s="30"/>
      <c r="M351" s="33"/>
      <c r="N351" s="177"/>
      <c r="O351" s="178"/>
      <c r="P351" s="65"/>
      <c r="Q351" s="65"/>
      <c r="R351" s="65"/>
      <c r="S351" s="65"/>
      <c r="T351" s="65"/>
      <c r="U351" s="65"/>
      <c r="V351" s="65"/>
      <c r="W351" s="65"/>
      <c r="X351" s="66"/>
      <c r="Y351" s="28"/>
      <c r="Z351" s="28"/>
      <c r="AA351" s="28"/>
      <c r="AB351" s="28"/>
      <c r="AC351" s="28"/>
      <c r="AD351" s="28"/>
      <c r="AE351" s="28"/>
      <c r="AT351" s="14" t="s">
        <v>129</v>
      </c>
      <c r="AU351" s="14" t="s">
        <v>74</v>
      </c>
    </row>
    <row r="352" spans="1:65" s="2" customFormat="1" ht="33" customHeight="1">
      <c r="A352" s="28"/>
      <c r="B352" s="29"/>
      <c r="C352" s="160" t="s">
        <v>591</v>
      </c>
      <c r="D352" s="160" t="s">
        <v>122</v>
      </c>
      <c r="E352" s="161" t="s">
        <v>592</v>
      </c>
      <c r="F352" s="162" t="s">
        <v>593</v>
      </c>
      <c r="G352" s="163" t="s">
        <v>125</v>
      </c>
      <c r="H352" s="164">
        <v>1</v>
      </c>
      <c r="I352" s="165">
        <v>47900</v>
      </c>
      <c r="J352" s="166"/>
      <c r="K352" s="165">
        <f>ROUND(P352*H352,2)</f>
        <v>47900</v>
      </c>
      <c r="L352" s="162" t="s">
        <v>126</v>
      </c>
      <c r="M352" s="167"/>
      <c r="N352" s="168" t="s">
        <v>1</v>
      </c>
      <c r="O352" s="169" t="s">
        <v>37</v>
      </c>
      <c r="P352" s="170">
        <f>I352+J352</f>
        <v>47900</v>
      </c>
      <c r="Q352" s="170">
        <f>ROUND(I352*H352,2)</f>
        <v>47900</v>
      </c>
      <c r="R352" s="170">
        <f>ROUND(J352*H352,2)</f>
        <v>0</v>
      </c>
      <c r="S352" s="171">
        <v>0</v>
      </c>
      <c r="T352" s="171">
        <f>S352*H352</f>
        <v>0</v>
      </c>
      <c r="U352" s="171">
        <v>0</v>
      </c>
      <c r="V352" s="171">
        <f>U352*H352</f>
        <v>0</v>
      </c>
      <c r="W352" s="171">
        <v>0</v>
      </c>
      <c r="X352" s="172">
        <f>W352*H352</f>
        <v>0</v>
      </c>
      <c r="Y352" s="28"/>
      <c r="Z352" s="28"/>
      <c r="AA352" s="28"/>
      <c r="AB352" s="28"/>
      <c r="AC352" s="28"/>
      <c r="AD352" s="28"/>
      <c r="AE352" s="28"/>
      <c r="AR352" s="173" t="s">
        <v>84</v>
      </c>
      <c r="AT352" s="173" t="s">
        <v>122</v>
      </c>
      <c r="AU352" s="173" t="s">
        <v>74</v>
      </c>
      <c r="AY352" s="14" t="s">
        <v>127</v>
      </c>
      <c r="BE352" s="174">
        <f>IF(O352="základní",K352,0)</f>
        <v>47900</v>
      </c>
      <c r="BF352" s="174">
        <f>IF(O352="snížená",K352,0)</f>
        <v>0</v>
      </c>
      <c r="BG352" s="174">
        <f>IF(O352="zákl. přenesená",K352,0)</f>
        <v>0</v>
      </c>
      <c r="BH352" s="174">
        <f>IF(O352="sníž. přenesená",K352,0)</f>
        <v>0</v>
      </c>
      <c r="BI352" s="174">
        <f>IF(O352="nulová",K352,0)</f>
        <v>0</v>
      </c>
      <c r="BJ352" s="14" t="s">
        <v>82</v>
      </c>
      <c r="BK352" s="174">
        <f>ROUND(P352*H352,2)</f>
        <v>47900</v>
      </c>
      <c r="BL352" s="14" t="s">
        <v>82</v>
      </c>
      <c r="BM352" s="173" t="s">
        <v>594</v>
      </c>
    </row>
    <row r="353" spans="1:65" s="2" customFormat="1" ht="19.5">
      <c r="A353" s="28"/>
      <c r="B353" s="29"/>
      <c r="C353" s="30"/>
      <c r="D353" s="175" t="s">
        <v>129</v>
      </c>
      <c r="E353" s="30"/>
      <c r="F353" s="176" t="s">
        <v>593</v>
      </c>
      <c r="G353" s="30"/>
      <c r="H353" s="30"/>
      <c r="I353" s="30"/>
      <c r="J353" s="30"/>
      <c r="K353" s="30"/>
      <c r="L353" s="30"/>
      <c r="M353" s="33"/>
      <c r="N353" s="177"/>
      <c r="O353" s="178"/>
      <c r="P353" s="65"/>
      <c r="Q353" s="65"/>
      <c r="R353" s="65"/>
      <c r="S353" s="65"/>
      <c r="T353" s="65"/>
      <c r="U353" s="65"/>
      <c r="V353" s="65"/>
      <c r="W353" s="65"/>
      <c r="X353" s="66"/>
      <c r="Y353" s="28"/>
      <c r="Z353" s="28"/>
      <c r="AA353" s="28"/>
      <c r="AB353" s="28"/>
      <c r="AC353" s="28"/>
      <c r="AD353" s="28"/>
      <c r="AE353" s="28"/>
      <c r="AT353" s="14" t="s">
        <v>129</v>
      </c>
      <c r="AU353" s="14" t="s">
        <v>74</v>
      </c>
    </row>
    <row r="354" spans="1:65" s="2" customFormat="1" ht="33" customHeight="1">
      <c r="A354" s="28"/>
      <c r="B354" s="29"/>
      <c r="C354" s="160" t="s">
        <v>595</v>
      </c>
      <c r="D354" s="160" t="s">
        <v>122</v>
      </c>
      <c r="E354" s="161" t="s">
        <v>596</v>
      </c>
      <c r="F354" s="162" t="s">
        <v>597</v>
      </c>
      <c r="G354" s="163" t="s">
        <v>125</v>
      </c>
      <c r="H354" s="164">
        <v>1</v>
      </c>
      <c r="I354" s="165">
        <v>2670</v>
      </c>
      <c r="J354" s="166"/>
      <c r="K354" s="165">
        <f>ROUND(P354*H354,2)</f>
        <v>2670</v>
      </c>
      <c r="L354" s="162" t="s">
        <v>126</v>
      </c>
      <c r="M354" s="167"/>
      <c r="N354" s="168" t="s">
        <v>1</v>
      </c>
      <c r="O354" s="169" t="s">
        <v>37</v>
      </c>
      <c r="P354" s="170">
        <f>I354+J354</f>
        <v>2670</v>
      </c>
      <c r="Q354" s="170">
        <f>ROUND(I354*H354,2)</f>
        <v>2670</v>
      </c>
      <c r="R354" s="170">
        <f>ROUND(J354*H354,2)</f>
        <v>0</v>
      </c>
      <c r="S354" s="171">
        <v>0</v>
      </c>
      <c r="T354" s="171">
        <f>S354*H354</f>
        <v>0</v>
      </c>
      <c r="U354" s="171">
        <v>0</v>
      </c>
      <c r="V354" s="171">
        <f>U354*H354</f>
        <v>0</v>
      </c>
      <c r="W354" s="171">
        <v>0</v>
      </c>
      <c r="X354" s="172">
        <f>W354*H354</f>
        <v>0</v>
      </c>
      <c r="Y354" s="28"/>
      <c r="Z354" s="28"/>
      <c r="AA354" s="28"/>
      <c r="AB354" s="28"/>
      <c r="AC354" s="28"/>
      <c r="AD354" s="28"/>
      <c r="AE354" s="28"/>
      <c r="AR354" s="173" t="s">
        <v>84</v>
      </c>
      <c r="AT354" s="173" t="s">
        <v>122</v>
      </c>
      <c r="AU354" s="173" t="s">
        <v>74</v>
      </c>
      <c r="AY354" s="14" t="s">
        <v>127</v>
      </c>
      <c r="BE354" s="174">
        <f>IF(O354="základní",K354,0)</f>
        <v>2670</v>
      </c>
      <c r="BF354" s="174">
        <f>IF(O354="snížená",K354,0)</f>
        <v>0</v>
      </c>
      <c r="BG354" s="174">
        <f>IF(O354="zákl. přenesená",K354,0)</f>
        <v>0</v>
      </c>
      <c r="BH354" s="174">
        <f>IF(O354="sníž. přenesená",K354,0)</f>
        <v>0</v>
      </c>
      <c r="BI354" s="174">
        <f>IF(O354="nulová",K354,0)</f>
        <v>0</v>
      </c>
      <c r="BJ354" s="14" t="s">
        <v>82</v>
      </c>
      <c r="BK354" s="174">
        <f>ROUND(P354*H354,2)</f>
        <v>2670</v>
      </c>
      <c r="BL354" s="14" t="s">
        <v>82</v>
      </c>
      <c r="BM354" s="173" t="s">
        <v>598</v>
      </c>
    </row>
    <row r="355" spans="1:65" s="2" customFormat="1" ht="19.5">
      <c r="A355" s="28"/>
      <c r="B355" s="29"/>
      <c r="C355" s="30"/>
      <c r="D355" s="175" t="s">
        <v>129</v>
      </c>
      <c r="E355" s="30"/>
      <c r="F355" s="176" t="s">
        <v>597</v>
      </c>
      <c r="G355" s="30"/>
      <c r="H355" s="30"/>
      <c r="I355" s="30"/>
      <c r="J355" s="30"/>
      <c r="K355" s="30"/>
      <c r="L355" s="30"/>
      <c r="M355" s="33"/>
      <c r="N355" s="177"/>
      <c r="O355" s="178"/>
      <c r="P355" s="65"/>
      <c r="Q355" s="65"/>
      <c r="R355" s="65"/>
      <c r="S355" s="65"/>
      <c r="T355" s="65"/>
      <c r="U355" s="65"/>
      <c r="V355" s="65"/>
      <c r="W355" s="65"/>
      <c r="X355" s="66"/>
      <c r="Y355" s="28"/>
      <c r="Z355" s="28"/>
      <c r="AA355" s="28"/>
      <c r="AB355" s="28"/>
      <c r="AC355" s="28"/>
      <c r="AD355" s="28"/>
      <c r="AE355" s="28"/>
      <c r="AT355" s="14" t="s">
        <v>129</v>
      </c>
      <c r="AU355" s="14" t="s">
        <v>74</v>
      </c>
    </row>
    <row r="356" spans="1:65" s="2" customFormat="1" ht="24.2" customHeight="1">
      <c r="A356" s="28"/>
      <c r="B356" s="29"/>
      <c r="C356" s="160" t="s">
        <v>599</v>
      </c>
      <c r="D356" s="160" t="s">
        <v>122</v>
      </c>
      <c r="E356" s="161" t="s">
        <v>600</v>
      </c>
      <c r="F356" s="162" t="s">
        <v>601</v>
      </c>
      <c r="G356" s="163" t="s">
        <v>125</v>
      </c>
      <c r="H356" s="164">
        <v>1</v>
      </c>
      <c r="I356" s="165">
        <v>410</v>
      </c>
      <c r="J356" s="166"/>
      <c r="K356" s="165">
        <f>ROUND(P356*H356,2)</f>
        <v>410</v>
      </c>
      <c r="L356" s="162" t="s">
        <v>126</v>
      </c>
      <c r="M356" s="167"/>
      <c r="N356" s="168" t="s">
        <v>1</v>
      </c>
      <c r="O356" s="169" t="s">
        <v>37</v>
      </c>
      <c r="P356" s="170">
        <f>I356+J356</f>
        <v>410</v>
      </c>
      <c r="Q356" s="170">
        <f>ROUND(I356*H356,2)</f>
        <v>410</v>
      </c>
      <c r="R356" s="170">
        <f>ROUND(J356*H356,2)</f>
        <v>0</v>
      </c>
      <c r="S356" s="171">
        <v>0</v>
      </c>
      <c r="T356" s="171">
        <f>S356*H356</f>
        <v>0</v>
      </c>
      <c r="U356" s="171">
        <v>0</v>
      </c>
      <c r="V356" s="171">
        <f>U356*H356</f>
        <v>0</v>
      </c>
      <c r="W356" s="171">
        <v>0</v>
      </c>
      <c r="X356" s="172">
        <f>W356*H356</f>
        <v>0</v>
      </c>
      <c r="Y356" s="28"/>
      <c r="Z356" s="28"/>
      <c r="AA356" s="28"/>
      <c r="AB356" s="28"/>
      <c r="AC356" s="28"/>
      <c r="AD356" s="28"/>
      <c r="AE356" s="28"/>
      <c r="AR356" s="173" t="s">
        <v>84</v>
      </c>
      <c r="AT356" s="173" t="s">
        <v>122</v>
      </c>
      <c r="AU356" s="173" t="s">
        <v>74</v>
      </c>
      <c r="AY356" s="14" t="s">
        <v>127</v>
      </c>
      <c r="BE356" s="174">
        <f>IF(O356="základní",K356,0)</f>
        <v>410</v>
      </c>
      <c r="BF356" s="174">
        <f>IF(O356="snížená",K356,0)</f>
        <v>0</v>
      </c>
      <c r="BG356" s="174">
        <f>IF(O356="zákl. přenesená",K356,0)</f>
        <v>0</v>
      </c>
      <c r="BH356" s="174">
        <f>IF(O356="sníž. přenesená",K356,0)</f>
        <v>0</v>
      </c>
      <c r="BI356" s="174">
        <f>IF(O356="nulová",K356,0)</f>
        <v>0</v>
      </c>
      <c r="BJ356" s="14" t="s">
        <v>82</v>
      </c>
      <c r="BK356" s="174">
        <f>ROUND(P356*H356,2)</f>
        <v>410</v>
      </c>
      <c r="BL356" s="14" t="s">
        <v>82</v>
      </c>
      <c r="BM356" s="173" t="s">
        <v>602</v>
      </c>
    </row>
    <row r="357" spans="1:65" s="2" customFormat="1" ht="19.5">
      <c r="A357" s="28"/>
      <c r="B357" s="29"/>
      <c r="C357" s="30"/>
      <c r="D357" s="175" t="s">
        <v>129</v>
      </c>
      <c r="E357" s="30"/>
      <c r="F357" s="176" t="s">
        <v>601</v>
      </c>
      <c r="G357" s="30"/>
      <c r="H357" s="30"/>
      <c r="I357" s="30"/>
      <c r="J357" s="30"/>
      <c r="K357" s="30"/>
      <c r="L357" s="30"/>
      <c r="M357" s="33"/>
      <c r="N357" s="177"/>
      <c r="O357" s="178"/>
      <c r="P357" s="65"/>
      <c r="Q357" s="65"/>
      <c r="R357" s="65"/>
      <c r="S357" s="65"/>
      <c r="T357" s="65"/>
      <c r="U357" s="65"/>
      <c r="V357" s="65"/>
      <c r="W357" s="65"/>
      <c r="X357" s="66"/>
      <c r="Y357" s="28"/>
      <c r="Z357" s="28"/>
      <c r="AA357" s="28"/>
      <c r="AB357" s="28"/>
      <c r="AC357" s="28"/>
      <c r="AD357" s="28"/>
      <c r="AE357" s="28"/>
      <c r="AT357" s="14" t="s">
        <v>129</v>
      </c>
      <c r="AU357" s="14" t="s">
        <v>74</v>
      </c>
    </row>
    <row r="358" spans="1:65" s="2" customFormat="1" ht="24.2" customHeight="1">
      <c r="A358" s="28"/>
      <c r="B358" s="29"/>
      <c r="C358" s="160" t="s">
        <v>603</v>
      </c>
      <c r="D358" s="160" t="s">
        <v>122</v>
      </c>
      <c r="E358" s="161" t="s">
        <v>604</v>
      </c>
      <c r="F358" s="162" t="s">
        <v>605</v>
      </c>
      <c r="G358" s="163" t="s">
        <v>125</v>
      </c>
      <c r="H358" s="164">
        <v>1</v>
      </c>
      <c r="I358" s="165">
        <v>590</v>
      </c>
      <c r="J358" s="166"/>
      <c r="K358" s="165">
        <f>ROUND(P358*H358,2)</f>
        <v>590</v>
      </c>
      <c r="L358" s="162" t="s">
        <v>126</v>
      </c>
      <c r="M358" s="167"/>
      <c r="N358" s="168" t="s">
        <v>1</v>
      </c>
      <c r="O358" s="169" t="s">
        <v>37</v>
      </c>
      <c r="P358" s="170">
        <f>I358+J358</f>
        <v>590</v>
      </c>
      <c r="Q358" s="170">
        <f>ROUND(I358*H358,2)</f>
        <v>590</v>
      </c>
      <c r="R358" s="170">
        <f>ROUND(J358*H358,2)</f>
        <v>0</v>
      </c>
      <c r="S358" s="171">
        <v>0</v>
      </c>
      <c r="T358" s="171">
        <f>S358*H358</f>
        <v>0</v>
      </c>
      <c r="U358" s="171">
        <v>0</v>
      </c>
      <c r="V358" s="171">
        <f>U358*H358</f>
        <v>0</v>
      </c>
      <c r="W358" s="171">
        <v>0</v>
      </c>
      <c r="X358" s="172">
        <f>W358*H358</f>
        <v>0</v>
      </c>
      <c r="Y358" s="28"/>
      <c r="Z358" s="28"/>
      <c r="AA358" s="28"/>
      <c r="AB358" s="28"/>
      <c r="AC358" s="28"/>
      <c r="AD358" s="28"/>
      <c r="AE358" s="28"/>
      <c r="AR358" s="173" t="s">
        <v>84</v>
      </c>
      <c r="AT358" s="173" t="s">
        <v>122</v>
      </c>
      <c r="AU358" s="173" t="s">
        <v>74</v>
      </c>
      <c r="AY358" s="14" t="s">
        <v>127</v>
      </c>
      <c r="BE358" s="174">
        <f>IF(O358="základní",K358,0)</f>
        <v>590</v>
      </c>
      <c r="BF358" s="174">
        <f>IF(O358="snížená",K358,0)</f>
        <v>0</v>
      </c>
      <c r="BG358" s="174">
        <f>IF(O358="zákl. přenesená",K358,0)</f>
        <v>0</v>
      </c>
      <c r="BH358" s="174">
        <f>IF(O358="sníž. přenesená",K358,0)</f>
        <v>0</v>
      </c>
      <c r="BI358" s="174">
        <f>IF(O358="nulová",K358,0)</f>
        <v>0</v>
      </c>
      <c r="BJ358" s="14" t="s">
        <v>82</v>
      </c>
      <c r="BK358" s="174">
        <f>ROUND(P358*H358,2)</f>
        <v>590</v>
      </c>
      <c r="BL358" s="14" t="s">
        <v>82</v>
      </c>
      <c r="BM358" s="173" t="s">
        <v>606</v>
      </c>
    </row>
    <row r="359" spans="1:65" s="2" customFormat="1" ht="19.5">
      <c r="A359" s="28"/>
      <c r="B359" s="29"/>
      <c r="C359" s="30"/>
      <c r="D359" s="175" t="s">
        <v>129</v>
      </c>
      <c r="E359" s="30"/>
      <c r="F359" s="176" t="s">
        <v>605</v>
      </c>
      <c r="G359" s="30"/>
      <c r="H359" s="30"/>
      <c r="I359" s="30"/>
      <c r="J359" s="30"/>
      <c r="K359" s="30"/>
      <c r="L359" s="30"/>
      <c r="M359" s="33"/>
      <c r="N359" s="177"/>
      <c r="O359" s="178"/>
      <c r="P359" s="65"/>
      <c r="Q359" s="65"/>
      <c r="R359" s="65"/>
      <c r="S359" s="65"/>
      <c r="T359" s="65"/>
      <c r="U359" s="65"/>
      <c r="V359" s="65"/>
      <c r="W359" s="65"/>
      <c r="X359" s="66"/>
      <c r="Y359" s="28"/>
      <c r="Z359" s="28"/>
      <c r="AA359" s="28"/>
      <c r="AB359" s="28"/>
      <c r="AC359" s="28"/>
      <c r="AD359" s="28"/>
      <c r="AE359" s="28"/>
      <c r="AT359" s="14" t="s">
        <v>129</v>
      </c>
      <c r="AU359" s="14" t="s">
        <v>74</v>
      </c>
    </row>
    <row r="360" spans="1:65" s="2" customFormat="1" ht="24.2" customHeight="1">
      <c r="A360" s="28"/>
      <c r="B360" s="29"/>
      <c r="C360" s="160" t="s">
        <v>607</v>
      </c>
      <c r="D360" s="160" t="s">
        <v>122</v>
      </c>
      <c r="E360" s="161" t="s">
        <v>608</v>
      </c>
      <c r="F360" s="162" t="s">
        <v>609</v>
      </c>
      <c r="G360" s="163" t="s">
        <v>125</v>
      </c>
      <c r="H360" s="164">
        <v>16</v>
      </c>
      <c r="I360" s="165">
        <v>3610</v>
      </c>
      <c r="J360" s="166"/>
      <c r="K360" s="165">
        <f>ROUND(P360*H360,2)</f>
        <v>57760</v>
      </c>
      <c r="L360" s="162" t="s">
        <v>126</v>
      </c>
      <c r="M360" s="167"/>
      <c r="N360" s="168" t="s">
        <v>1</v>
      </c>
      <c r="O360" s="169" t="s">
        <v>37</v>
      </c>
      <c r="P360" s="170">
        <f>I360+J360</f>
        <v>3610</v>
      </c>
      <c r="Q360" s="170">
        <f>ROUND(I360*H360,2)</f>
        <v>57760</v>
      </c>
      <c r="R360" s="170">
        <f>ROUND(J360*H360,2)</f>
        <v>0</v>
      </c>
      <c r="S360" s="171">
        <v>0</v>
      </c>
      <c r="T360" s="171">
        <f>S360*H360</f>
        <v>0</v>
      </c>
      <c r="U360" s="171">
        <v>0</v>
      </c>
      <c r="V360" s="171">
        <f>U360*H360</f>
        <v>0</v>
      </c>
      <c r="W360" s="171">
        <v>0</v>
      </c>
      <c r="X360" s="172">
        <f>W360*H360</f>
        <v>0</v>
      </c>
      <c r="Y360" s="28"/>
      <c r="Z360" s="28"/>
      <c r="AA360" s="28"/>
      <c r="AB360" s="28"/>
      <c r="AC360" s="28"/>
      <c r="AD360" s="28"/>
      <c r="AE360" s="28"/>
      <c r="AR360" s="173" t="s">
        <v>84</v>
      </c>
      <c r="AT360" s="173" t="s">
        <v>122</v>
      </c>
      <c r="AU360" s="173" t="s">
        <v>74</v>
      </c>
      <c r="AY360" s="14" t="s">
        <v>127</v>
      </c>
      <c r="BE360" s="174">
        <f>IF(O360="základní",K360,0)</f>
        <v>57760</v>
      </c>
      <c r="BF360" s="174">
        <f>IF(O360="snížená",K360,0)</f>
        <v>0</v>
      </c>
      <c r="BG360" s="174">
        <f>IF(O360="zákl. přenesená",K360,0)</f>
        <v>0</v>
      </c>
      <c r="BH360" s="174">
        <f>IF(O360="sníž. přenesená",K360,0)</f>
        <v>0</v>
      </c>
      <c r="BI360" s="174">
        <f>IF(O360="nulová",K360,0)</f>
        <v>0</v>
      </c>
      <c r="BJ360" s="14" t="s">
        <v>82</v>
      </c>
      <c r="BK360" s="174">
        <f>ROUND(P360*H360,2)</f>
        <v>57760</v>
      </c>
      <c r="BL360" s="14" t="s">
        <v>82</v>
      </c>
      <c r="BM360" s="173" t="s">
        <v>610</v>
      </c>
    </row>
    <row r="361" spans="1:65" s="2" customFormat="1" ht="11.25">
      <c r="A361" s="28"/>
      <c r="B361" s="29"/>
      <c r="C361" s="30"/>
      <c r="D361" s="175" t="s">
        <v>129</v>
      </c>
      <c r="E361" s="30"/>
      <c r="F361" s="176" t="s">
        <v>611</v>
      </c>
      <c r="G361" s="30"/>
      <c r="H361" s="30"/>
      <c r="I361" s="30"/>
      <c r="J361" s="30"/>
      <c r="K361" s="30"/>
      <c r="L361" s="30"/>
      <c r="M361" s="33"/>
      <c r="N361" s="177"/>
      <c r="O361" s="178"/>
      <c r="P361" s="65"/>
      <c r="Q361" s="65"/>
      <c r="R361" s="65"/>
      <c r="S361" s="65"/>
      <c r="T361" s="65"/>
      <c r="U361" s="65"/>
      <c r="V361" s="65"/>
      <c r="W361" s="65"/>
      <c r="X361" s="66"/>
      <c r="Y361" s="28"/>
      <c r="Z361" s="28"/>
      <c r="AA361" s="28"/>
      <c r="AB361" s="28"/>
      <c r="AC361" s="28"/>
      <c r="AD361" s="28"/>
      <c r="AE361" s="28"/>
      <c r="AT361" s="14" t="s">
        <v>129</v>
      </c>
      <c r="AU361" s="14" t="s">
        <v>74</v>
      </c>
    </row>
    <row r="362" spans="1:65" s="2" customFormat="1" ht="24.2" customHeight="1">
      <c r="A362" s="28"/>
      <c r="B362" s="29"/>
      <c r="C362" s="160" t="s">
        <v>612</v>
      </c>
      <c r="D362" s="160" t="s">
        <v>122</v>
      </c>
      <c r="E362" s="161" t="s">
        <v>613</v>
      </c>
      <c r="F362" s="162" t="s">
        <v>614</v>
      </c>
      <c r="G362" s="163" t="s">
        <v>125</v>
      </c>
      <c r="H362" s="164">
        <v>1</v>
      </c>
      <c r="I362" s="165">
        <v>1010</v>
      </c>
      <c r="J362" s="166"/>
      <c r="K362" s="165">
        <f>ROUND(P362*H362,2)</f>
        <v>1010</v>
      </c>
      <c r="L362" s="162" t="s">
        <v>126</v>
      </c>
      <c r="M362" s="167"/>
      <c r="N362" s="168" t="s">
        <v>1</v>
      </c>
      <c r="O362" s="169" t="s">
        <v>37</v>
      </c>
      <c r="P362" s="170">
        <f>I362+J362</f>
        <v>1010</v>
      </c>
      <c r="Q362" s="170">
        <f>ROUND(I362*H362,2)</f>
        <v>1010</v>
      </c>
      <c r="R362" s="170">
        <f>ROUND(J362*H362,2)</f>
        <v>0</v>
      </c>
      <c r="S362" s="171">
        <v>0</v>
      </c>
      <c r="T362" s="171">
        <f>S362*H362</f>
        <v>0</v>
      </c>
      <c r="U362" s="171">
        <v>0</v>
      </c>
      <c r="V362" s="171">
        <f>U362*H362</f>
        <v>0</v>
      </c>
      <c r="W362" s="171">
        <v>0</v>
      </c>
      <c r="X362" s="172">
        <f>W362*H362</f>
        <v>0</v>
      </c>
      <c r="Y362" s="28"/>
      <c r="Z362" s="28"/>
      <c r="AA362" s="28"/>
      <c r="AB362" s="28"/>
      <c r="AC362" s="28"/>
      <c r="AD362" s="28"/>
      <c r="AE362" s="28"/>
      <c r="AR362" s="173" t="s">
        <v>84</v>
      </c>
      <c r="AT362" s="173" t="s">
        <v>122</v>
      </c>
      <c r="AU362" s="173" t="s">
        <v>74</v>
      </c>
      <c r="AY362" s="14" t="s">
        <v>127</v>
      </c>
      <c r="BE362" s="174">
        <f>IF(O362="základní",K362,0)</f>
        <v>1010</v>
      </c>
      <c r="BF362" s="174">
        <f>IF(O362="snížená",K362,0)</f>
        <v>0</v>
      </c>
      <c r="BG362" s="174">
        <f>IF(O362="zákl. přenesená",K362,0)</f>
        <v>0</v>
      </c>
      <c r="BH362" s="174">
        <f>IF(O362="sníž. přenesená",K362,0)</f>
        <v>0</v>
      </c>
      <c r="BI362" s="174">
        <f>IF(O362="nulová",K362,0)</f>
        <v>0</v>
      </c>
      <c r="BJ362" s="14" t="s">
        <v>82</v>
      </c>
      <c r="BK362" s="174">
        <f>ROUND(P362*H362,2)</f>
        <v>1010</v>
      </c>
      <c r="BL362" s="14" t="s">
        <v>82</v>
      </c>
      <c r="BM362" s="173" t="s">
        <v>615</v>
      </c>
    </row>
    <row r="363" spans="1:65" s="2" customFormat="1" ht="19.5">
      <c r="A363" s="28"/>
      <c r="B363" s="29"/>
      <c r="C363" s="30"/>
      <c r="D363" s="175" t="s">
        <v>129</v>
      </c>
      <c r="E363" s="30"/>
      <c r="F363" s="176" t="s">
        <v>614</v>
      </c>
      <c r="G363" s="30"/>
      <c r="H363" s="30"/>
      <c r="I363" s="30"/>
      <c r="J363" s="30"/>
      <c r="K363" s="30"/>
      <c r="L363" s="30"/>
      <c r="M363" s="33"/>
      <c r="N363" s="177"/>
      <c r="O363" s="178"/>
      <c r="P363" s="65"/>
      <c r="Q363" s="65"/>
      <c r="R363" s="65"/>
      <c r="S363" s="65"/>
      <c r="T363" s="65"/>
      <c r="U363" s="65"/>
      <c r="V363" s="65"/>
      <c r="W363" s="65"/>
      <c r="X363" s="66"/>
      <c r="Y363" s="28"/>
      <c r="Z363" s="28"/>
      <c r="AA363" s="28"/>
      <c r="AB363" s="28"/>
      <c r="AC363" s="28"/>
      <c r="AD363" s="28"/>
      <c r="AE363" s="28"/>
      <c r="AT363" s="14" t="s">
        <v>129</v>
      </c>
      <c r="AU363" s="14" t="s">
        <v>74</v>
      </c>
    </row>
    <row r="364" spans="1:65" s="2" customFormat="1" ht="24.2" customHeight="1">
      <c r="A364" s="28"/>
      <c r="B364" s="29"/>
      <c r="C364" s="160" t="s">
        <v>616</v>
      </c>
      <c r="D364" s="160" t="s">
        <v>122</v>
      </c>
      <c r="E364" s="161" t="s">
        <v>617</v>
      </c>
      <c r="F364" s="162" t="s">
        <v>618</v>
      </c>
      <c r="G364" s="163" t="s">
        <v>125</v>
      </c>
      <c r="H364" s="164">
        <v>1</v>
      </c>
      <c r="I364" s="165">
        <v>1110</v>
      </c>
      <c r="J364" s="166"/>
      <c r="K364" s="165">
        <f>ROUND(P364*H364,2)</f>
        <v>1110</v>
      </c>
      <c r="L364" s="162" t="s">
        <v>126</v>
      </c>
      <c r="M364" s="167"/>
      <c r="N364" s="168" t="s">
        <v>1</v>
      </c>
      <c r="O364" s="169" t="s">
        <v>37</v>
      </c>
      <c r="P364" s="170">
        <f>I364+J364</f>
        <v>1110</v>
      </c>
      <c r="Q364" s="170">
        <f>ROUND(I364*H364,2)</f>
        <v>1110</v>
      </c>
      <c r="R364" s="170">
        <f>ROUND(J364*H364,2)</f>
        <v>0</v>
      </c>
      <c r="S364" s="171">
        <v>0</v>
      </c>
      <c r="T364" s="171">
        <f>S364*H364</f>
        <v>0</v>
      </c>
      <c r="U364" s="171">
        <v>0</v>
      </c>
      <c r="V364" s="171">
        <f>U364*H364</f>
        <v>0</v>
      </c>
      <c r="W364" s="171">
        <v>0</v>
      </c>
      <c r="X364" s="172">
        <f>W364*H364</f>
        <v>0</v>
      </c>
      <c r="Y364" s="28"/>
      <c r="Z364" s="28"/>
      <c r="AA364" s="28"/>
      <c r="AB364" s="28"/>
      <c r="AC364" s="28"/>
      <c r="AD364" s="28"/>
      <c r="AE364" s="28"/>
      <c r="AR364" s="173" t="s">
        <v>84</v>
      </c>
      <c r="AT364" s="173" t="s">
        <v>122</v>
      </c>
      <c r="AU364" s="173" t="s">
        <v>74</v>
      </c>
      <c r="AY364" s="14" t="s">
        <v>127</v>
      </c>
      <c r="BE364" s="174">
        <f>IF(O364="základní",K364,0)</f>
        <v>1110</v>
      </c>
      <c r="BF364" s="174">
        <f>IF(O364="snížená",K364,0)</f>
        <v>0</v>
      </c>
      <c r="BG364" s="174">
        <f>IF(O364="zákl. přenesená",K364,0)</f>
        <v>0</v>
      </c>
      <c r="BH364" s="174">
        <f>IF(O364="sníž. přenesená",K364,0)</f>
        <v>0</v>
      </c>
      <c r="BI364" s="174">
        <f>IF(O364="nulová",K364,0)</f>
        <v>0</v>
      </c>
      <c r="BJ364" s="14" t="s">
        <v>82</v>
      </c>
      <c r="BK364" s="174">
        <f>ROUND(P364*H364,2)</f>
        <v>1110</v>
      </c>
      <c r="BL364" s="14" t="s">
        <v>82</v>
      </c>
      <c r="BM364" s="173" t="s">
        <v>619</v>
      </c>
    </row>
    <row r="365" spans="1:65" s="2" customFormat="1" ht="19.5">
      <c r="A365" s="28"/>
      <c r="B365" s="29"/>
      <c r="C365" s="30"/>
      <c r="D365" s="175" t="s">
        <v>129</v>
      </c>
      <c r="E365" s="30"/>
      <c r="F365" s="176" t="s">
        <v>618</v>
      </c>
      <c r="G365" s="30"/>
      <c r="H365" s="30"/>
      <c r="I365" s="30"/>
      <c r="J365" s="30"/>
      <c r="K365" s="30"/>
      <c r="L365" s="30"/>
      <c r="M365" s="33"/>
      <c r="N365" s="177"/>
      <c r="O365" s="178"/>
      <c r="P365" s="65"/>
      <c r="Q365" s="65"/>
      <c r="R365" s="65"/>
      <c r="S365" s="65"/>
      <c r="T365" s="65"/>
      <c r="U365" s="65"/>
      <c r="V365" s="65"/>
      <c r="W365" s="65"/>
      <c r="X365" s="66"/>
      <c r="Y365" s="28"/>
      <c r="Z365" s="28"/>
      <c r="AA365" s="28"/>
      <c r="AB365" s="28"/>
      <c r="AC365" s="28"/>
      <c r="AD365" s="28"/>
      <c r="AE365" s="28"/>
      <c r="AT365" s="14" t="s">
        <v>129</v>
      </c>
      <c r="AU365" s="14" t="s">
        <v>74</v>
      </c>
    </row>
    <row r="366" spans="1:65" s="2" customFormat="1" ht="37.9" customHeight="1">
      <c r="A366" s="28"/>
      <c r="B366" s="29"/>
      <c r="C366" s="160" t="s">
        <v>620</v>
      </c>
      <c r="D366" s="160" t="s">
        <v>122</v>
      </c>
      <c r="E366" s="161" t="s">
        <v>621</v>
      </c>
      <c r="F366" s="162" t="s">
        <v>622</v>
      </c>
      <c r="G366" s="163" t="s">
        <v>125</v>
      </c>
      <c r="H366" s="164">
        <v>16</v>
      </c>
      <c r="I366" s="165">
        <v>1420</v>
      </c>
      <c r="J366" s="166"/>
      <c r="K366" s="165">
        <f>ROUND(P366*H366,2)</f>
        <v>22720</v>
      </c>
      <c r="L366" s="162" t="s">
        <v>126</v>
      </c>
      <c r="M366" s="167"/>
      <c r="N366" s="168" t="s">
        <v>1</v>
      </c>
      <c r="O366" s="169" t="s">
        <v>37</v>
      </c>
      <c r="P366" s="170">
        <f>I366+J366</f>
        <v>1420</v>
      </c>
      <c r="Q366" s="170">
        <f>ROUND(I366*H366,2)</f>
        <v>22720</v>
      </c>
      <c r="R366" s="170">
        <f>ROUND(J366*H366,2)</f>
        <v>0</v>
      </c>
      <c r="S366" s="171">
        <v>0</v>
      </c>
      <c r="T366" s="171">
        <f>S366*H366</f>
        <v>0</v>
      </c>
      <c r="U366" s="171">
        <v>0</v>
      </c>
      <c r="V366" s="171">
        <f>U366*H366</f>
        <v>0</v>
      </c>
      <c r="W366" s="171">
        <v>0</v>
      </c>
      <c r="X366" s="172">
        <f>W366*H366</f>
        <v>0</v>
      </c>
      <c r="Y366" s="28"/>
      <c r="Z366" s="28"/>
      <c r="AA366" s="28"/>
      <c r="AB366" s="28"/>
      <c r="AC366" s="28"/>
      <c r="AD366" s="28"/>
      <c r="AE366" s="28"/>
      <c r="AR366" s="173" t="s">
        <v>84</v>
      </c>
      <c r="AT366" s="173" t="s">
        <v>122</v>
      </c>
      <c r="AU366" s="173" t="s">
        <v>74</v>
      </c>
      <c r="AY366" s="14" t="s">
        <v>127</v>
      </c>
      <c r="BE366" s="174">
        <f>IF(O366="základní",K366,0)</f>
        <v>22720</v>
      </c>
      <c r="BF366" s="174">
        <f>IF(O366="snížená",K366,0)</f>
        <v>0</v>
      </c>
      <c r="BG366" s="174">
        <f>IF(O366="zákl. přenesená",K366,0)</f>
        <v>0</v>
      </c>
      <c r="BH366" s="174">
        <f>IF(O366="sníž. přenesená",K366,0)</f>
        <v>0</v>
      </c>
      <c r="BI366" s="174">
        <f>IF(O366="nulová",K366,0)</f>
        <v>0</v>
      </c>
      <c r="BJ366" s="14" t="s">
        <v>82</v>
      </c>
      <c r="BK366" s="174">
        <f>ROUND(P366*H366,2)</f>
        <v>22720</v>
      </c>
      <c r="BL366" s="14" t="s">
        <v>82</v>
      </c>
      <c r="BM366" s="173" t="s">
        <v>623</v>
      </c>
    </row>
    <row r="367" spans="1:65" s="2" customFormat="1" ht="19.5">
      <c r="A367" s="28"/>
      <c r="B367" s="29"/>
      <c r="C367" s="30"/>
      <c r="D367" s="175" t="s">
        <v>129</v>
      </c>
      <c r="E367" s="30"/>
      <c r="F367" s="176" t="s">
        <v>622</v>
      </c>
      <c r="G367" s="30"/>
      <c r="H367" s="30"/>
      <c r="I367" s="30"/>
      <c r="J367" s="30"/>
      <c r="K367" s="30"/>
      <c r="L367" s="30"/>
      <c r="M367" s="33"/>
      <c r="N367" s="177"/>
      <c r="O367" s="178"/>
      <c r="P367" s="65"/>
      <c r="Q367" s="65"/>
      <c r="R367" s="65"/>
      <c r="S367" s="65"/>
      <c r="T367" s="65"/>
      <c r="U367" s="65"/>
      <c r="V367" s="65"/>
      <c r="W367" s="65"/>
      <c r="X367" s="66"/>
      <c r="Y367" s="28"/>
      <c r="Z367" s="28"/>
      <c r="AA367" s="28"/>
      <c r="AB367" s="28"/>
      <c r="AC367" s="28"/>
      <c r="AD367" s="28"/>
      <c r="AE367" s="28"/>
      <c r="AT367" s="14" t="s">
        <v>129</v>
      </c>
      <c r="AU367" s="14" t="s">
        <v>74</v>
      </c>
    </row>
    <row r="368" spans="1:65" s="2" customFormat="1" ht="24.2" customHeight="1">
      <c r="A368" s="28"/>
      <c r="B368" s="29"/>
      <c r="C368" s="160" t="s">
        <v>624</v>
      </c>
      <c r="D368" s="160" t="s">
        <v>122</v>
      </c>
      <c r="E368" s="161" t="s">
        <v>625</v>
      </c>
      <c r="F368" s="162" t="s">
        <v>626</v>
      </c>
      <c r="G368" s="163" t="s">
        <v>125</v>
      </c>
      <c r="H368" s="164">
        <v>1</v>
      </c>
      <c r="I368" s="165">
        <v>4300</v>
      </c>
      <c r="J368" s="166"/>
      <c r="K368" s="165">
        <f>ROUND(P368*H368,2)</f>
        <v>4300</v>
      </c>
      <c r="L368" s="162" t="s">
        <v>126</v>
      </c>
      <c r="M368" s="167"/>
      <c r="N368" s="168" t="s">
        <v>1</v>
      </c>
      <c r="O368" s="169" t="s">
        <v>37</v>
      </c>
      <c r="P368" s="170">
        <f>I368+J368</f>
        <v>4300</v>
      </c>
      <c r="Q368" s="170">
        <f>ROUND(I368*H368,2)</f>
        <v>4300</v>
      </c>
      <c r="R368" s="170">
        <f>ROUND(J368*H368,2)</f>
        <v>0</v>
      </c>
      <c r="S368" s="171">
        <v>0</v>
      </c>
      <c r="T368" s="171">
        <f>S368*H368</f>
        <v>0</v>
      </c>
      <c r="U368" s="171">
        <v>0</v>
      </c>
      <c r="V368" s="171">
        <f>U368*H368</f>
        <v>0</v>
      </c>
      <c r="W368" s="171">
        <v>0</v>
      </c>
      <c r="X368" s="172">
        <f>W368*H368</f>
        <v>0</v>
      </c>
      <c r="Y368" s="28"/>
      <c r="Z368" s="28"/>
      <c r="AA368" s="28"/>
      <c r="AB368" s="28"/>
      <c r="AC368" s="28"/>
      <c r="AD368" s="28"/>
      <c r="AE368" s="28"/>
      <c r="AR368" s="173" t="s">
        <v>84</v>
      </c>
      <c r="AT368" s="173" t="s">
        <v>122</v>
      </c>
      <c r="AU368" s="173" t="s">
        <v>74</v>
      </c>
      <c r="AY368" s="14" t="s">
        <v>127</v>
      </c>
      <c r="BE368" s="174">
        <f>IF(O368="základní",K368,0)</f>
        <v>4300</v>
      </c>
      <c r="BF368" s="174">
        <f>IF(O368="snížená",K368,0)</f>
        <v>0</v>
      </c>
      <c r="BG368" s="174">
        <f>IF(O368="zákl. přenesená",K368,0)</f>
        <v>0</v>
      </c>
      <c r="BH368" s="174">
        <f>IF(O368="sníž. přenesená",K368,0)</f>
        <v>0</v>
      </c>
      <c r="BI368" s="174">
        <f>IF(O368="nulová",K368,0)</f>
        <v>0</v>
      </c>
      <c r="BJ368" s="14" t="s">
        <v>82</v>
      </c>
      <c r="BK368" s="174">
        <f>ROUND(P368*H368,2)</f>
        <v>4300</v>
      </c>
      <c r="BL368" s="14" t="s">
        <v>82</v>
      </c>
      <c r="BM368" s="173" t="s">
        <v>627</v>
      </c>
    </row>
    <row r="369" spans="1:65" s="2" customFormat="1" ht="19.5">
      <c r="A369" s="28"/>
      <c r="B369" s="29"/>
      <c r="C369" s="30"/>
      <c r="D369" s="175" t="s">
        <v>129</v>
      </c>
      <c r="E369" s="30"/>
      <c r="F369" s="176" t="s">
        <v>626</v>
      </c>
      <c r="G369" s="30"/>
      <c r="H369" s="30"/>
      <c r="I369" s="30"/>
      <c r="J369" s="30"/>
      <c r="K369" s="30"/>
      <c r="L369" s="30"/>
      <c r="M369" s="33"/>
      <c r="N369" s="177"/>
      <c r="O369" s="178"/>
      <c r="P369" s="65"/>
      <c r="Q369" s="65"/>
      <c r="R369" s="65"/>
      <c r="S369" s="65"/>
      <c r="T369" s="65"/>
      <c r="U369" s="65"/>
      <c r="V369" s="65"/>
      <c r="W369" s="65"/>
      <c r="X369" s="66"/>
      <c r="Y369" s="28"/>
      <c r="Z369" s="28"/>
      <c r="AA369" s="28"/>
      <c r="AB369" s="28"/>
      <c r="AC369" s="28"/>
      <c r="AD369" s="28"/>
      <c r="AE369" s="28"/>
      <c r="AT369" s="14" t="s">
        <v>129</v>
      </c>
      <c r="AU369" s="14" t="s">
        <v>74</v>
      </c>
    </row>
    <row r="370" spans="1:65" s="2" customFormat="1" ht="24.2" customHeight="1">
      <c r="A370" s="28"/>
      <c r="B370" s="29"/>
      <c r="C370" s="160" t="s">
        <v>628</v>
      </c>
      <c r="D370" s="160" t="s">
        <v>122</v>
      </c>
      <c r="E370" s="161" t="s">
        <v>629</v>
      </c>
      <c r="F370" s="162" t="s">
        <v>630</v>
      </c>
      <c r="G370" s="163" t="s">
        <v>125</v>
      </c>
      <c r="H370" s="164">
        <v>1</v>
      </c>
      <c r="I370" s="165">
        <v>2230</v>
      </c>
      <c r="J370" s="166"/>
      <c r="K370" s="165">
        <f>ROUND(P370*H370,2)</f>
        <v>2230</v>
      </c>
      <c r="L370" s="162" t="s">
        <v>126</v>
      </c>
      <c r="M370" s="167"/>
      <c r="N370" s="168" t="s">
        <v>1</v>
      </c>
      <c r="O370" s="169" t="s">
        <v>37</v>
      </c>
      <c r="P370" s="170">
        <f>I370+J370</f>
        <v>2230</v>
      </c>
      <c r="Q370" s="170">
        <f>ROUND(I370*H370,2)</f>
        <v>2230</v>
      </c>
      <c r="R370" s="170">
        <f>ROUND(J370*H370,2)</f>
        <v>0</v>
      </c>
      <c r="S370" s="171">
        <v>0</v>
      </c>
      <c r="T370" s="171">
        <f>S370*H370</f>
        <v>0</v>
      </c>
      <c r="U370" s="171">
        <v>0</v>
      </c>
      <c r="V370" s="171">
        <f>U370*H370</f>
        <v>0</v>
      </c>
      <c r="W370" s="171">
        <v>0</v>
      </c>
      <c r="X370" s="172">
        <f>W370*H370</f>
        <v>0</v>
      </c>
      <c r="Y370" s="28"/>
      <c r="Z370" s="28"/>
      <c r="AA370" s="28"/>
      <c r="AB370" s="28"/>
      <c r="AC370" s="28"/>
      <c r="AD370" s="28"/>
      <c r="AE370" s="28"/>
      <c r="AR370" s="173" t="s">
        <v>84</v>
      </c>
      <c r="AT370" s="173" t="s">
        <v>122</v>
      </c>
      <c r="AU370" s="173" t="s">
        <v>74</v>
      </c>
      <c r="AY370" s="14" t="s">
        <v>127</v>
      </c>
      <c r="BE370" s="174">
        <f>IF(O370="základní",K370,0)</f>
        <v>2230</v>
      </c>
      <c r="BF370" s="174">
        <f>IF(O370="snížená",K370,0)</f>
        <v>0</v>
      </c>
      <c r="BG370" s="174">
        <f>IF(O370="zákl. přenesená",K370,0)</f>
        <v>0</v>
      </c>
      <c r="BH370" s="174">
        <f>IF(O370="sníž. přenesená",K370,0)</f>
        <v>0</v>
      </c>
      <c r="BI370" s="174">
        <f>IF(O370="nulová",K370,0)</f>
        <v>0</v>
      </c>
      <c r="BJ370" s="14" t="s">
        <v>82</v>
      </c>
      <c r="BK370" s="174">
        <f>ROUND(P370*H370,2)</f>
        <v>2230</v>
      </c>
      <c r="BL370" s="14" t="s">
        <v>82</v>
      </c>
      <c r="BM370" s="173" t="s">
        <v>631</v>
      </c>
    </row>
    <row r="371" spans="1:65" s="2" customFormat="1" ht="19.5">
      <c r="A371" s="28"/>
      <c r="B371" s="29"/>
      <c r="C371" s="30"/>
      <c r="D371" s="175" t="s">
        <v>129</v>
      </c>
      <c r="E371" s="30"/>
      <c r="F371" s="176" t="s">
        <v>630</v>
      </c>
      <c r="G371" s="30"/>
      <c r="H371" s="30"/>
      <c r="I371" s="30"/>
      <c r="J371" s="30"/>
      <c r="K371" s="30"/>
      <c r="L371" s="30"/>
      <c r="M371" s="33"/>
      <c r="N371" s="177"/>
      <c r="O371" s="178"/>
      <c r="P371" s="65"/>
      <c r="Q371" s="65"/>
      <c r="R371" s="65"/>
      <c r="S371" s="65"/>
      <c r="T371" s="65"/>
      <c r="U371" s="65"/>
      <c r="V371" s="65"/>
      <c r="W371" s="65"/>
      <c r="X371" s="66"/>
      <c r="Y371" s="28"/>
      <c r="Z371" s="28"/>
      <c r="AA371" s="28"/>
      <c r="AB371" s="28"/>
      <c r="AC371" s="28"/>
      <c r="AD371" s="28"/>
      <c r="AE371" s="28"/>
      <c r="AT371" s="14" t="s">
        <v>129</v>
      </c>
      <c r="AU371" s="14" t="s">
        <v>74</v>
      </c>
    </row>
    <row r="372" spans="1:65" s="2" customFormat="1" ht="24.2" customHeight="1">
      <c r="A372" s="28"/>
      <c r="B372" s="29"/>
      <c r="C372" s="160" t="s">
        <v>632</v>
      </c>
      <c r="D372" s="160" t="s">
        <v>122</v>
      </c>
      <c r="E372" s="161" t="s">
        <v>633</v>
      </c>
      <c r="F372" s="162" t="s">
        <v>634</v>
      </c>
      <c r="G372" s="163" t="s">
        <v>125</v>
      </c>
      <c r="H372" s="164">
        <v>1</v>
      </c>
      <c r="I372" s="165">
        <v>50700</v>
      </c>
      <c r="J372" s="166"/>
      <c r="K372" s="165">
        <f>ROUND(P372*H372,2)</f>
        <v>50700</v>
      </c>
      <c r="L372" s="162" t="s">
        <v>126</v>
      </c>
      <c r="M372" s="167"/>
      <c r="N372" s="168" t="s">
        <v>1</v>
      </c>
      <c r="O372" s="169" t="s">
        <v>37</v>
      </c>
      <c r="P372" s="170">
        <f>I372+J372</f>
        <v>50700</v>
      </c>
      <c r="Q372" s="170">
        <f>ROUND(I372*H372,2)</f>
        <v>50700</v>
      </c>
      <c r="R372" s="170">
        <f>ROUND(J372*H372,2)</f>
        <v>0</v>
      </c>
      <c r="S372" s="171">
        <v>0</v>
      </c>
      <c r="T372" s="171">
        <f>S372*H372</f>
        <v>0</v>
      </c>
      <c r="U372" s="171">
        <v>0</v>
      </c>
      <c r="V372" s="171">
        <f>U372*H372</f>
        <v>0</v>
      </c>
      <c r="W372" s="171">
        <v>0</v>
      </c>
      <c r="X372" s="172">
        <f>W372*H372</f>
        <v>0</v>
      </c>
      <c r="Y372" s="28"/>
      <c r="Z372" s="28"/>
      <c r="AA372" s="28"/>
      <c r="AB372" s="28"/>
      <c r="AC372" s="28"/>
      <c r="AD372" s="28"/>
      <c r="AE372" s="28"/>
      <c r="AR372" s="173" t="s">
        <v>84</v>
      </c>
      <c r="AT372" s="173" t="s">
        <v>122</v>
      </c>
      <c r="AU372" s="173" t="s">
        <v>74</v>
      </c>
      <c r="AY372" s="14" t="s">
        <v>127</v>
      </c>
      <c r="BE372" s="174">
        <f>IF(O372="základní",K372,0)</f>
        <v>50700</v>
      </c>
      <c r="BF372" s="174">
        <f>IF(O372="snížená",K372,0)</f>
        <v>0</v>
      </c>
      <c r="BG372" s="174">
        <f>IF(O372="zákl. přenesená",K372,0)</f>
        <v>0</v>
      </c>
      <c r="BH372" s="174">
        <f>IF(O372="sníž. přenesená",K372,0)</f>
        <v>0</v>
      </c>
      <c r="BI372" s="174">
        <f>IF(O372="nulová",K372,0)</f>
        <v>0</v>
      </c>
      <c r="BJ372" s="14" t="s">
        <v>82</v>
      </c>
      <c r="BK372" s="174">
        <f>ROUND(P372*H372,2)</f>
        <v>50700</v>
      </c>
      <c r="BL372" s="14" t="s">
        <v>82</v>
      </c>
      <c r="BM372" s="173" t="s">
        <v>635</v>
      </c>
    </row>
    <row r="373" spans="1:65" s="2" customFormat="1" ht="11.25">
      <c r="A373" s="28"/>
      <c r="B373" s="29"/>
      <c r="C373" s="30"/>
      <c r="D373" s="175" t="s">
        <v>129</v>
      </c>
      <c r="E373" s="30"/>
      <c r="F373" s="176" t="s">
        <v>634</v>
      </c>
      <c r="G373" s="30"/>
      <c r="H373" s="30"/>
      <c r="I373" s="30"/>
      <c r="J373" s="30"/>
      <c r="K373" s="30"/>
      <c r="L373" s="30"/>
      <c r="M373" s="33"/>
      <c r="N373" s="177"/>
      <c r="O373" s="178"/>
      <c r="P373" s="65"/>
      <c r="Q373" s="65"/>
      <c r="R373" s="65"/>
      <c r="S373" s="65"/>
      <c r="T373" s="65"/>
      <c r="U373" s="65"/>
      <c r="V373" s="65"/>
      <c r="W373" s="65"/>
      <c r="X373" s="66"/>
      <c r="Y373" s="28"/>
      <c r="Z373" s="28"/>
      <c r="AA373" s="28"/>
      <c r="AB373" s="28"/>
      <c r="AC373" s="28"/>
      <c r="AD373" s="28"/>
      <c r="AE373" s="28"/>
      <c r="AT373" s="14" t="s">
        <v>129</v>
      </c>
      <c r="AU373" s="14" t="s">
        <v>74</v>
      </c>
    </row>
    <row r="374" spans="1:65" s="2" customFormat="1" ht="24.2" customHeight="1">
      <c r="A374" s="28"/>
      <c r="B374" s="29"/>
      <c r="C374" s="160" t="s">
        <v>301</v>
      </c>
      <c r="D374" s="160" t="s">
        <v>122</v>
      </c>
      <c r="E374" s="161" t="s">
        <v>636</v>
      </c>
      <c r="F374" s="162" t="s">
        <v>637</v>
      </c>
      <c r="G374" s="163" t="s">
        <v>125</v>
      </c>
      <c r="H374" s="164">
        <v>1</v>
      </c>
      <c r="I374" s="165">
        <v>11900</v>
      </c>
      <c r="J374" s="166"/>
      <c r="K374" s="165">
        <f>ROUND(P374*H374,2)</f>
        <v>11900</v>
      </c>
      <c r="L374" s="162" t="s">
        <v>126</v>
      </c>
      <c r="M374" s="167"/>
      <c r="N374" s="168" t="s">
        <v>1</v>
      </c>
      <c r="O374" s="169" t="s">
        <v>37</v>
      </c>
      <c r="P374" s="170">
        <f>I374+J374</f>
        <v>11900</v>
      </c>
      <c r="Q374" s="170">
        <f>ROUND(I374*H374,2)</f>
        <v>11900</v>
      </c>
      <c r="R374" s="170">
        <f>ROUND(J374*H374,2)</f>
        <v>0</v>
      </c>
      <c r="S374" s="171">
        <v>0</v>
      </c>
      <c r="T374" s="171">
        <f>S374*H374</f>
        <v>0</v>
      </c>
      <c r="U374" s="171">
        <v>0</v>
      </c>
      <c r="V374" s="171">
        <f>U374*H374</f>
        <v>0</v>
      </c>
      <c r="W374" s="171">
        <v>0</v>
      </c>
      <c r="X374" s="172">
        <f>W374*H374</f>
        <v>0</v>
      </c>
      <c r="Y374" s="28"/>
      <c r="Z374" s="28"/>
      <c r="AA374" s="28"/>
      <c r="AB374" s="28"/>
      <c r="AC374" s="28"/>
      <c r="AD374" s="28"/>
      <c r="AE374" s="28"/>
      <c r="AR374" s="173" t="s">
        <v>84</v>
      </c>
      <c r="AT374" s="173" t="s">
        <v>122</v>
      </c>
      <c r="AU374" s="173" t="s">
        <v>74</v>
      </c>
      <c r="AY374" s="14" t="s">
        <v>127</v>
      </c>
      <c r="BE374" s="174">
        <f>IF(O374="základní",K374,0)</f>
        <v>11900</v>
      </c>
      <c r="BF374" s="174">
        <f>IF(O374="snížená",K374,0)</f>
        <v>0</v>
      </c>
      <c r="BG374" s="174">
        <f>IF(O374="zákl. přenesená",K374,0)</f>
        <v>0</v>
      </c>
      <c r="BH374" s="174">
        <f>IF(O374="sníž. přenesená",K374,0)</f>
        <v>0</v>
      </c>
      <c r="BI374" s="174">
        <f>IF(O374="nulová",K374,0)</f>
        <v>0</v>
      </c>
      <c r="BJ374" s="14" t="s">
        <v>82</v>
      </c>
      <c r="BK374" s="174">
        <f>ROUND(P374*H374,2)</f>
        <v>11900</v>
      </c>
      <c r="BL374" s="14" t="s">
        <v>82</v>
      </c>
      <c r="BM374" s="173" t="s">
        <v>638</v>
      </c>
    </row>
    <row r="375" spans="1:65" s="2" customFormat="1" ht="19.5">
      <c r="A375" s="28"/>
      <c r="B375" s="29"/>
      <c r="C375" s="30"/>
      <c r="D375" s="175" t="s">
        <v>129</v>
      </c>
      <c r="E375" s="30"/>
      <c r="F375" s="176" t="s">
        <v>637</v>
      </c>
      <c r="G375" s="30"/>
      <c r="H375" s="30"/>
      <c r="I375" s="30"/>
      <c r="J375" s="30"/>
      <c r="K375" s="30"/>
      <c r="L375" s="30"/>
      <c r="M375" s="33"/>
      <c r="N375" s="177"/>
      <c r="O375" s="178"/>
      <c r="P375" s="65"/>
      <c r="Q375" s="65"/>
      <c r="R375" s="65"/>
      <c r="S375" s="65"/>
      <c r="T375" s="65"/>
      <c r="U375" s="65"/>
      <c r="V375" s="65"/>
      <c r="W375" s="65"/>
      <c r="X375" s="66"/>
      <c r="Y375" s="28"/>
      <c r="Z375" s="28"/>
      <c r="AA375" s="28"/>
      <c r="AB375" s="28"/>
      <c r="AC375" s="28"/>
      <c r="AD375" s="28"/>
      <c r="AE375" s="28"/>
      <c r="AT375" s="14" t="s">
        <v>129</v>
      </c>
      <c r="AU375" s="14" t="s">
        <v>74</v>
      </c>
    </row>
    <row r="376" spans="1:65" s="2" customFormat="1" ht="24.2" customHeight="1">
      <c r="A376" s="28"/>
      <c r="B376" s="29"/>
      <c r="C376" s="160" t="s">
        <v>639</v>
      </c>
      <c r="D376" s="160" t="s">
        <v>122</v>
      </c>
      <c r="E376" s="161" t="s">
        <v>640</v>
      </c>
      <c r="F376" s="162" t="s">
        <v>641</v>
      </c>
      <c r="G376" s="163" t="s">
        <v>125</v>
      </c>
      <c r="H376" s="164">
        <v>1</v>
      </c>
      <c r="I376" s="165">
        <v>4860</v>
      </c>
      <c r="J376" s="166"/>
      <c r="K376" s="165">
        <f>ROUND(P376*H376,2)</f>
        <v>4860</v>
      </c>
      <c r="L376" s="162" t="s">
        <v>126</v>
      </c>
      <c r="M376" s="167"/>
      <c r="N376" s="168" t="s">
        <v>1</v>
      </c>
      <c r="O376" s="169" t="s">
        <v>37</v>
      </c>
      <c r="P376" s="170">
        <f>I376+J376</f>
        <v>4860</v>
      </c>
      <c r="Q376" s="170">
        <f>ROUND(I376*H376,2)</f>
        <v>4860</v>
      </c>
      <c r="R376" s="170">
        <f>ROUND(J376*H376,2)</f>
        <v>0</v>
      </c>
      <c r="S376" s="171">
        <v>0</v>
      </c>
      <c r="T376" s="171">
        <f>S376*H376</f>
        <v>0</v>
      </c>
      <c r="U376" s="171">
        <v>0</v>
      </c>
      <c r="V376" s="171">
        <f>U376*H376</f>
        <v>0</v>
      </c>
      <c r="W376" s="171">
        <v>0</v>
      </c>
      <c r="X376" s="172">
        <f>W376*H376</f>
        <v>0</v>
      </c>
      <c r="Y376" s="28"/>
      <c r="Z376" s="28"/>
      <c r="AA376" s="28"/>
      <c r="AB376" s="28"/>
      <c r="AC376" s="28"/>
      <c r="AD376" s="28"/>
      <c r="AE376" s="28"/>
      <c r="AR376" s="173" t="s">
        <v>84</v>
      </c>
      <c r="AT376" s="173" t="s">
        <v>122</v>
      </c>
      <c r="AU376" s="173" t="s">
        <v>74</v>
      </c>
      <c r="AY376" s="14" t="s">
        <v>127</v>
      </c>
      <c r="BE376" s="174">
        <f>IF(O376="základní",K376,0)</f>
        <v>4860</v>
      </c>
      <c r="BF376" s="174">
        <f>IF(O376="snížená",K376,0)</f>
        <v>0</v>
      </c>
      <c r="BG376" s="174">
        <f>IF(O376="zákl. přenesená",K376,0)</f>
        <v>0</v>
      </c>
      <c r="BH376" s="174">
        <f>IF(O376="sníž. přenesená",K376,0)</f>
        <v>0</v>
      </c>
      <c r="BI376" s="174">
        <f>IF(O376="nulová",K376,0)</f>
        <v>0</v>
      </c>
      <c r="BJ376" s="14" t="s">
        <v>82</v>
      </c>
      <c r="BK376" s="174">
        <f>ROUND(P376*H376,2)</f>
        <v>4860</v>
      </c>
      <c r="BL376" s="14" t="s">
        <v>82</v>
      </c>
      <c r="BM376" s="173" t="s">
        <v>642</v>
      </c>
    </row>
    <row r="377" spans="1:65" s="2" customFormat="1" ht="11.25">
      <c r="A377" s="28"/>
      <c r="B377" s="29"/>
      <c r="C377" s="30"/>
      <c r="D377" s="175" t="s">
        <v>129</v>
      </c>
      <c r="E377" s="30"/>
      <c r="F377" s="176" t="s">
        <v>641</v>
      </c>
      <c r="G377" s="30"/>
      <c r="H377" s="30"/>
      <c r="I377" s="30"/>
      <c r="J377" s="30"/>
      <c r="K377" s="30"/>
      <c r="L377" s="30"/>
      <c r="M377" s="33"/>
      <c r="N377" s="177"/>
      <c r="O377" s="178"/>
      <c r="P377" s="65"/>
      <c r="Q377" s="65"/>
      <c r="R377" s="65"/>
      <c r="S377" s="65"/>
      <c r="T377" s="65"/>
      <c r="U377" s="65"/>
      <c r="V377" s="65"/>
      <c r="W377" s="65"/>
      <c r="X377" s="66"/>
      <c r="Y377" s="28"/>
      <c r="Z377" s="28"/>
      <c r="AA377" s="28"/>
      <c r="AB377" s="28"/>
      <c r="AC377" s="28"/>
      <c r="AD377" s="28"/>
      <c r="AE377" s="28"/>
      <c r="AT377" s="14" t="s">
        <v>129</v>
      </c>
      <c r="AU377" s="14" t="s">
        <v>74</v>
      </c>
    </row>
    <row r="378" spans="1:65" s="2" customFormat="1" ht="24.2" customHeight="1">
      <c r="A378" s="28"/>
      <c r="B378" s="29"/>
      <c r="C378" s="160" t="s">
        <v>643</v>
      </c>
      <c r="D378" s="160" t="s">
        <v>122</v>
      </c>
      <c r="E378" s="161" t="s">
        <v>644</v>
      </c>
      <c r="F378" s="162" t="s">
        <v>645</v>
      </c>
      <c r="G378" s="163" t="s">
        <v>125</v>
      </c>
      <c r="H378" s="164">
        <v>4</v>
      </c>
      <c r="I378" s="165">
        <v>13300</v>
      </c>
      <c r="J378" s="166"/>
      <c r="K378" s="165">
        <f>ROUND(P378*H378,2)</f>
        <v>53200</v>
      </c>
      <c r="L378" s="162" t="s">
        <v>126</v>
      </c>
      <c r="M378" s="167"/>
      <c r="N378" s="168" t="s">
        <v>1</v>
      </c>
      <c r="O378" s="169" t="s">
        <v>37</v>
      </c>
      <c r="P378" s="170">
        <f>I378+J378</f>
        <v>13300</v>
      </c>
      <c r="Q378" s="170">
        <f>ROUND(I378*H378,2)</f>
        <v>53200</v>
      </c>
      <c r="R378" s="170">
        <f>ROUND(J378*H378,2)</f>
        <v>0</v>
      </c>
      <c r="S378" s="171">
        <v>0</v>
      </c>
      <c r="T378" s="171">
        <f>S378*H378</f>
        <v>0</v>
      </c>
      <c r="U378" s="171">
        <v>0</v>
      </c>
      <c r="V378" s="171">
        <f>U378*H378</f>
        <v>0</v>
      </c>
      <c r="W378" s="171">
        <v>0</v>
      </c>
      <c r="X378" s="172">
        <f>W378*H378</f>
        <v>0</v>
      </c>
      <c r="Y378" s="28"/>
      <c r="Z378" s="28"/>
      <c r="AA378" s="28"/>
      <c r="AB378" s="28"/>
      <c r="AC378" s="28"/>
      <c r="AD378" s="28"/>
      <c r="AE378" s="28"/>
      <c r="AR378" s="173" t="s">
        <v>84</v>
      </c>
      <c r="AT378" s="173" t="s">
        <v>122</v>
      </c>
      <c r="AU378" s="173" t="s">
        <v>74</v>
      </c>
      <c r="AY378" s="14" t="s">
        <v>127</v>
      </c>
      <c r="BE378" s="174">
        <f>IF(O378="základní",K378,0)</f>
        <v>53200</v>
      </c>
      <c r="BF378" s="174">
        <f>IF(O378="snížená",K378,0)</f>
        <v>0</v>
      </c>
      <c r="BG378" s="174">
        <f>IF(O378="zákl. přenesená",K378,0)</f>
        <v>0</v>
      </c>
      <c r="BH378" s="174">
        <f>IF(O378="sníž. přenesená",K378,0)</f>
        <v>0</v>
      </c>
      <c r="BI378" s="174">
        <f>IF(O378="nulová",K378,0)</f>
        <v>0</v>
      </c>
      <c r="BJ378" s="14" t="s">
        <v>82</v>
      </c>
      <c r="BK378" s="174">
        <f>ROUND(P378*H378,2)</f>
        <v>53200</v>
      </c>
      <c r="BL378" s="14" t="s">
        <v>82</v>
      </c>
      <c r="BM378" s="173" t="s">
        <v>646</v>
      </c>
    </row>
    <row r="379" spans="1:65" s="2" customFormat="1" ht="19.5">
      <c r="A379" s="28"/>
      <c r="B379" s="29"/>
      <c r="C379" s="30"/>
      <c r="D379" s="175" t="s">
        <v>129</v>
      </c>
      <c r="E379" s="30"/>
      <c r="F379" s="176" t="s">
        <v>645</v>
      </c>
      <c r="G379" s="30"/>
      <c r="H379" s="30"/>
      <c r="I379" s="30"/>
      <c r="J379" s="30"/>
      <c r="K379" s="30"/>
      <c r="L379" s="30"/>
      <c r="M379" s="33"/>
      <c r="N379" s="177"/>
      <c r="O379" s="178"/>
      <c r="P379" s="65"/>
      <c r="Q379" s="65"/>
      <c r="R379" s="65"/>
      <c r="S379" s="65"/>
      <c r="T379" s="65"/>
      <c r="U379" s="65"/>
      <c r="V379" s="65"/>
      <c r="W379" s="65"/>
      <c r="X379" s="66"/>
      <c r="Y379" s="28"/>
      <c r="Z379" s="28"/>
      <c r="AA379" s="28"/>
      <c r="AB379" s="28"/>
      <c r="AC379" s="28"/>
      <c r="AD379" s="28"/>
      <c r="AE379" s="28"/>
      <c r="AT379" s="14" t="s">
        <v>129</v>
      </c>
      <c r="AU379" s="14" t="s">
        <v>74</v>
      </c>
    </row>
    <row r="380" spans="1:65" s="2" customFormat="1" ht="24.2" customHeight="1">
      <c r="A380" s="28"/>
      <c r="B380" s="29"/>
      <c r="C380" s="160" t="s">
        <v>647</v>
      </c>
      <c r="D380" s="160" t="s">
        <v>122</v>
      </c>
      <c r="E380" s="161" t="s">
        <v>648</v>
      </c>
      <c r="F380" s="162" t="s">
        <v>649</v>
      </c>
      <c r="G380" s="163" t="s">
        <v>125</v>
      </c>
      <c r="H380" s="164">
        <v>4</v>
      </c>
      <c r="I380" s="165">
        <v>18400</v>
      </c>
      <c r="J380" s="166"/>
      <c r="K380" s="165">
        <f>ROUND(P380*H380,2)</f>
        <v>73600</v>
      </c>
      <c r="L380" s="162" t="s">
        <v>126</v>
      </c>
      <c r="M380" s="167"/>
      <c r="N380" s="168" t="s">
        <v>1</v>
      </c>
      <c r="O380" s="169" t="s">
        <v>37</v>
      </c>
      <c r="P380" s="170">
        <f>I380+J380</f>
        <v>18400</v>
      </c>
      <c r="Q380" s="170">
        <f>ROUND(I380*H380,2)</f>
        <v>73600</v>
      </c>
      <c r="R380" s="170">
        <f>ROUND(J380*H380,2)</f>
        <v>0</v>
      </c>
      <c r="S380" s="171">
        <v>0</v>
      </c>
      <c r="T380" s="171">
        <f>S380*H380</f>
        <v>0</v>
      </c>
      <c r="U380" s="171">
        <v>0</v>
      </c>
      <c r="V380" s="171">
        <f>U380*H380</f>
        <v>0</v>
      </c>
      <c r="W380" s="171">
        <v>0</v>
      </c>
      <c r="X380" s="172">
        <f>W380*H380</f>
        <v>0</v>
      </c>
      <c r="Y380" s="28"/>
      <c r="Z380" s="28"/>
      <c r="AA380" s="28"/>
      <c r="AB380" s="28"/>
      <c r="AC380" s="28"/>
      <c r="AD380" s="28"/>
      <c r="AE380" s="28"/>
      <c r="AR380" s="173" t="s">
        <v>84</v>
      </c>
      <c r="AT380" s="173" t="s">
        <v>122</v>
      </c>
      <c r="AU380" s="173" t="s">
        <v>74</v>
      </c>
      <c r="AY380" s="14" t="s">
        <v>127</v>
      </c>
      <c r="BE380" s="174">
        <f>IF(O380="základní",K380,0)</f>
        <v>73600</v>
      </c>
      <c r="BF380" s="174">
        <f>IF(O380="snížená",K380,0)</f>
        <v>0</v>
      </c>
      <c r="BG380" s="174">
        <f>IF(O380="zákl. přenesená",K380,0)</f>
        <v>0</v>
      </c>
      <c r="BH380" s="174">
        <f>IF(O380="sníž. přenesená",K380,0)</f>
        <v>0</v>
      </c>
      <c r="BI380" s="174">
        <f>IF(O380="nulová",K380,0)</f>
        <v>0</v>
      </c>
      <c r="BJ380" s="14" t="s">
        <v>82</v>
      </c>
      <c r="BK380" s="174">
        <f>ROUND(P380*H380,2)</f>
        <v>73600</v>
      </c>
      <c r="BL380" s="14" t="s">
        <v>82</v>
      </c>
      <c r="BM380" s="173" t="s">
        <v>650</v>
      </c>
    </row>
    <row r="381" spans="1:65" s="2" customFormat="1" ht="19.5">
      <c r="A381" s="28"/>
      <c r="B381" s="29"/>
      <c r="C381" s="30"/>
      <c r="D381" s="175" t="s">
        <v>129</v>
      </c>
      <c r="E381" s="30"/>
      <c r="F381" s="176" t="s">
        <v>649</v>
      </c>
      <c r="G381" s="30"/>
      <c r="H381" s="30"/>
      <c r="I381" s="30"/>
      <c r="J381" s="30"/>
      <c r="K381" s="30"/>
      <c r="L381" s="30"/>
      <c r="M381" s="33"/>
      <c r="N381" s="177"/>
      <c r="O381" s="178"/>
      <c r="P381" s="65"/>
      <c r="Q381" s="65"/>
      <c r="R381" s="65"/>
      <c r="S381" s="65"/>
      <c r="T381" s="65"/>
      <c r="U381" s="65"/>
      <c r="V381" s="65"/>
      <c r="W381" s="65"/>
      <c r="X381" s="66"/>
      <c r="Y381" s="28"/>
      <c r="Z381" s="28"/>
      <c r="AA381" s="28"/>
      <c r="AB381" s="28"/>
      <c r="AC381" s="28"/>
      <c r="AD381" s="28"/>
      <c r="AE381" s="28"/>
      <c r="AT381" s="14" t="s">
        <v>129</v>
      </c>
      <c r="AU381" s="14" t="s">
        <v>74</v>
      </c>
    </row>
    <row r="382" spans="1:65" s="2" customFormat="1" ht="24">
      <c r="A382" s="28"/>
      <c r="B382" s="29"/>
      <c r="C382" s="160" t="s">
        <v>651</v>
      </c>
      <c r="D382" s="160" t="s">
        <v>122</v>
      </c>
      <c r="E382" s="161" t="s">
        <v>652</v>
      </c>
      <c r="F382" s="162" t="s">
        <v>653</v>
      </c>
      <c r="G382" s="163" t="s">
        <v>125</v>
      </c>
      <c r="H382" s="164">
        <v>1</v>
      </c>
      <c r="I382" s="165">
        <v>45000</v>
      </c>
      <c r="J382" s="166"/>
      <c r="K382" s="165">
        <f>ROUND(P382*H382,2)</f>
        <v>45000</v>
      </c>
      <c r="L382" s="162" t="s">
        <v>126</v>
      </c>
      <c r="M382" s="167"/>
      <c r="N382" s="168" t="s">
        <v>1</v>
      </c>
      <c r="O382" s="169" t="s">
        <v>37</v>
      </c>
      <c r="P382" s="170">
        <f>I382+J382</f>
        <v>45000</v>
      </c>
      <c r="Q382" s="170">
        <f>ROUND(I382*H382,2)</f>
        <v>45000</v>
      </c>
      <c r="R382" s="170">
        <f>ROUND(J382*H382,2)</f>
        <v>0</v>
      </c>
      <c r="S382" s="171">
        <v>0</v>
      </c>
      <c r="T382" s="171">
        <f>S382*H382</f>
        <v>0</v>
      </c>
      <c r="U382" s="171">
        <v>0</v>
      </c>
      <c r="V382" s="171">
        <f>U382*H382</f>
        <v>0</v>
      </c>
      <c r="W382" s="171">
        <v>0</v>
      </c>
      <c r="X382" s="172">
        <f>W382*H382</f>
        <v>0</v>
      </c>
      <c r="Y382" s="28"/>
      <c r="Z382" s="28"/>
      <c r="AA382" s="28"/>
      <c r="AB382" s="28"/>
      <c r="AC382" s="28"/>
      <c r="AD382" s="28"/>
      <c r="AE382" s="28"/>
      <c r="AR382" s="173" t="s">
        <v>84</v>
      </c>
      <c r="AT382" s="173" t="s">
        <v>122</v>
      </c>
      <c r="AU382" s="173" t="s">
        <v>74</v>
      </c>
      <c r="AY382" s="14" t="s">
        <v>127</v>
      </c>
      <c r="BE382" s="174">
        <f>IF(O382="základní",K382,0)</f>
        <v>45000</v>
      </c>
      <c r="BF382" s="174">
        <f>IF(O382="snížená",K382,0)</f>
        <v>0</v>
      </c>
      <c r="BG382" s="174">
        <f>IF(O382="zákl. přenesená",K382,0)</f>
        <v>0</v>
      </c>
      <c r="BH382" s="174">
        <f>IF(O382="sníž. přenesená",K382,0)</f>
        <v>0</v>
      </c>
      <c r="BI382" s="174">
        <f>IF(O382="nulová",K382,0)</f>
        <v>0</v>
      </c>
      <c r="BJ382" s="14" t="s">
        <v>82</v>
      </c>
      <c r="BK382" s="174">
        <f>ROUND(P382*H382,2)</f>
        <v>45000</v>
      </c>
      <c r="BL382" s="14" t="s">
        <v>82</v>
      </c>
      <c r="BM382" s="173" t="s">
        <v>654</v>
      </c>
    </row>
    <row r="383" spans="1:65" s="2" customFormat="1" ht="11.25">
      <c r="A383" s="28"/>
      <c r="B383" s="29"/>
      <c r="C383" s="30"/>
      <c r="D383" s="175" t="s">
        <v>129</v>
      </c>
      <c r="E383" s="30"/>
      <c r="F383" s="176" t="s">
        <v>653</v>
      </c>
      <c r="G383" s="30"/>
      <c r="H383" s="30"/>
      <c r="I383" s="30"/>
      <c r="J383" s="30"/>
      <c r="K383" s="30"/>
      <c r="L383" s="30"/>
      <c r="M383" s="33"/>
      <c r="N383" s="177"/>
      <c r="O383" s="178"/>
      <c r="P383" s="65"/>
      <c r="Q383" s="65"/>
      <c r="R383" s="65"/>
      <c r="S383" s="65"/>
      <c r="T383" s="65"/>
      <c r="U383" s="65"/>
      <c r="V383" s="65"/>
      <c r="W383" s="65"/>
      <c r="X383" s="66"/>
      <c r="Y383" s="28"/>
      <c r="Z383" s="28"/>
      <c r="AA383" s="28"/>
      <c r="AB383" s="28"/>
      <c r="AC383" s="28"/>
      <c r="AD383" s="28"/>
      <c r="AE383" s="28"/>
      <c r="AT383" s="14" t="s">
        <v>129</v>
      </c>
      <c r="AU383" s="14" t="s">
        <v>74</v>
      </c>
    </row>
    <row r="384" spans="1:65" s="2" customFormat="1" ht="24.2" customHeight="1">
      <c r="A384" s="28"/>
      <c r="B384" s="29"/>
      <c r="C384" s="160" t="s">
        <v>655</v>
      </c>
      <c r="D384" s="160" t="s">
        <v>122</v>
      </c>
      <c r="E384" s="161" t="s">
        <v>656</v>
      </c>
      <c r="F384" s="162" t="s">
        <v>657</v>
      </c>
      <c r="G384" s="163" t="s">
        <v>125</v>
      </c>
      <c r="H384" s="164">
        <v>1</v>
      </c>
      <c r="I384" s="165">
        <v>20000</v>
      </c>
      <c r="J384" s="166"/>
      <c r="K384" s="165">
        <f>ROUND(P384*H384,2)</f>
        <v>20000</v>
      </c>
      <c r="L384" s="162" t="s">
        <v>126</v>
      </c>
      <c r="M384" s="167"/>
      <c r="N384" s="168" t="s">
        <v>1</v>
      </c>
      <c r="O384" s="169" t="s">
        <v>37</v>
      </c>
      <c r="P384" s="170">
        <f>I384+J384</f>
        <v>20000</v>
      </c>
      <c r="Q384" s="170">
        <f>ROUND(I384*H384,2)</f>
        <v>20000</v>
      </c>
      <c r="R384" s="170">
        <f>ROUND(J384*H384,2)</f>
        <v>0</v>
      </c>
      <c r="S384" s="171">
        <v>0</v>
      </c>
      <c r="T384" s="171">
        <f>S384*H384</f>
        <v>0</v>
      </c>
      <c r="U384" s="171">
        <v>0</v>
      </c>
      <c r="V384" s="171">
        <f>U384*H384</f>
        <v>0</v>
      </c>
      <c r="W384" s="171">
        <v>0</v>
      </c>
      <c r="X384" s="172">
        <f>W384*H384</f>
        <v>0</v>
      </c>
      <c r="Y384" s="28"/>
      <c r="Z384" s="28"/>
      <c r="AA384" s="28"/>
      <c r="AB384" s="28"/>
      <c r="AC384" s="28"/>
      <c r="AD384" s="28"/>
      <c r="AE384" s="28"/>
      <c r="AR384" s="173" t="s">
        <v>84</v>
      </c>
      <c r="AT384" s="173" t="s">
        <v>122</v>
      </c>
      <c r="AU384" s="173" t="s">
        <v>74</v>
      </c>
      <c r="AY384" s="14" t="s">
        <v>127</v>
      </c>
      <c r="BE384" s="174">
        <f>IF(O384="základní",K384,0)</f>
        <v>20000</v>
      </c>
      <c r="BF384" s="174">
        <f>IF(O384="snížená",K384,0)</f>
        <v>0</v>
      </c>
      <c r="BG384" s="174">
        <f>IF(O384="zákl. přenesená",K384,0)</f>
        <v>0</v>
      </c>
      <c r="BH384" s="174">
        <f>IF(O384="sníž. přenesená",K384,0)</f>
        <v>0</v>
      </c>
      <c r="BI384" s="174">
        <f>IF(O384="nulová",K384,0)</f>
        <v>0</v>
      </c>
      <c r="BJ384" s="14" t="s">
        <v>82</v>
      </c>
      <c r="BK384" s="174">
        <f>ROUND(P384*H384,2)</f>
        <v>20000</v>
      </c>
      <c r="BL384" s="14" t="s">
        <v>82</v>
      </c>
      <c r="BM384" s="173" t="s">
        <v>658</v>
      </c>
    </row>
    <row r="385" spans="1:65" s="2" customFormat="1" ht="11.25">
      <c r="A385" s="28"/>
      <c r="B385" s="29"/>
      <c r="C385" s="30"/>
      <c r="D385" s="175" t="s">
        <v>129</v>
      </c>
      <c r="E385" s="30"/>
      <c r="F385" s="176" t="s">
        <v>657</v>
      </c>
      <c r="G385" s="30"/>
      <c r="H385" s="30"/>
      <c r="I385" s="30"/>
      <c r="J385" s="30"/>
      <c r="K385" s="30"/>
      <c r="L385" s="30"/>
      <c r="M385" s="33"/>
      <c r="N385" s="177"/>
      <c r="O385" s="178"/>
      <c r="P385" s="65"/>
      <c r="Q385" s="65"/>
      <c r="R385" s="65"/>
      <c r="S385" s="65"/>
      <c r="T385" s="65"/>
      <c r="U385" s="65"/>
      <c r="V385" s="65"/>
      <c r="W385" s="65"/>
      <c r="X385" s="66"/>
      <c r="Y385" s="28"/>
      <c r="Z385" s="28"/>
      <c r="AA385" s="28"/>
      <c r="AB385" s="28"/>
      <c r="AC385" s="28"/>
      <c r="AD385" s="28"/>
      <c r="AE385" s="28"/>
      <c r="AT385" s="14" t="s">
        <v>129</v>
      </c>
      <c r="AU385" s="14" t="s">
        <v>74</v>
      </c>
    </row>
    <row r="386" spans="1:65" s="2" customFormat="1" ht="24.2" customHeight="1">
      <c r="A386" s="28"/>
      <c r="B386" s="29"/>
      <c r="C386" s="160" t="s">
        <v>659</v>
      </c>
      <c r="D386" s="160" t="s">
        <v>122</v>
      </c>
      <c r="E386" s="161" t="s">
        <v>660</v>
      </c>
      <c r="F386" s="162" t="s">
        <v>661</v>
      </c>
      <c r="G386" s="163" t="s">
        <v>125</v>
      </c>
      <c r="H386" s="164">
        <v>1</v>
      </c>
      <c r="I386" s="165">
        <v>32</v>
      </c>
      <c r="J386" s="166"/>
      <c r="K386" s="165">
        <f>ROUND(P386*H386,2)</f>
        <v>32</v>
      </c>
      <c r="L386" s="162" t="s">
        <v>126</v>
      </c>
      <c r="M386" s="167"/>
      <c r="N386" s="168" t="s">
        <v>1</v>
      </c>
      <c r="O386" s="169" t="s">
        <v>37</v>
      </c>
      <c r="P386" s="170">
        <f>I386+J386</f>
        <v>32</v>
      </c>
      <c r="Q386" s="170">
        <f>ROUND(I386*H386,2)</f>
        <v>32</v>
      </c>
      <c r="R386" s="170">
        <f>ROUND(J386*H386,2)</f>
        <v>0</v>
      </c>
      <c r="S386" s="171">
        <v>0</v>
      </c>
      <c r="T386" s="171">
        <f>S386*H386</f>
        <v>0</v>
      </c>
      <c r="U386" s="171">
        <v>0</v>
      </c>
      <c r="V386" s="171">
        <f>U386*H386</f>
        <v>0</v>
      </c>
      <c r="W386" s="171">
        <v>0</v>
      </c>
      <c r="X386" s="172">
        <f>W386*H386</f>
        <v>0</v>
      </c>
      <c r="Y386" s="28"/>
      <c r="Z386" s="28"/>
      <c r="AA386" s="28"/>
      <c r="AB386" s="28"/>
      <c r="AC386" s="28"/>
      <c r="AD386" s="28"/>
      <c r="AE386" s="28"/>
      <c r="AR386" s="173" t="s">
        <v>84</v>
      </c>
      <c r="AT386" s="173" t="s">
        <v>122</v>
      </c>
      <c r="AU386" s="173" t="s">
        <v>74</v>
      </c>
      <c r="AY386" s="14" t="s">
        <v>127</v>
      </c>
      <c r="BE386" s="174">
        <f>IF(O386="základní",K386,0)</f>
        <v>32</v>
      </c>
      <c r="BF386" s="174">
        <f>IF(O386="snížená",K386,0)</f>
        <v>0</v>
      </c>
      <c r="BG386" s="174">
        <f>IF(O386="zákl. přenesená",K386,0)</f>
        <v>0</v>
      </c>
      <c r="BH386" s="174">
        <f>IF(O386="sníž. přenesená",K386,0)</f>
        <v>0</v>
      </c>
      <c r="BI386" s="174">
        <f>IF(O386="nulová",K386,0)</f>
        <v>0</v>
      </c>
      <c r="BJ386" s="14" t="s">
        <v>82</v>
      </c>
      <c r="BK386" s="174">
        <f>ROUND(P386*H386,2)</f>
        <v>32</v>
      </c>
      <c r="BL386" s="14" t="s">
        <v>82</v>
      </c>
      <c r="BM386" s="173" t="s">
        <v>662</v>
      </c>
    </row>
    <row r="387" spans="1:65" s="2" customFormat="1" ht="11.25">
      <c r="A387" s="28"/>
      <c r="B387" s="29"/>
      <c r="C387" s="30"/>
      <c r="D387" s="175" t="s">
        <v>129</v>
      </c>
      <c r="E387" s="30"/>
      <c r="F387" s="176" t="s">
        <v>661</v>
      </c>
      <c r="G387" s="30"/>
      <c r="H387" s="30"/>
      <c r="I387" s="30"/>
      <c r="J387" s="30"/>
      <c r="K387" s="30"/>
      <c r="L387" s="30"/>
      <c r="M387" s="33"/>
      <c r="N387" s="177"/>
      <c r="O387" s="178"/>
      <c r="P387" s="65"/>
      <c r="Q387" s="65"/>
      <c r="R387" s="65"/>
      <c r="S387" s="65"/>
      <c r="T387" s="65"/>
      <c r="U387" s="65"/>
      <c r="V387" s="65"/>
      <c r="W387" s="65"/>
      <c r="X387" s="66"/>
      <c r="Y387" s="28"/>
      <c r="Z387" s="28"/>
      <c r="AA387" s="28"/>
      <c r="AB387" s="28"/>
      <c r="AC387" s="28"/>
      <c r="AD387" s="28"/>
      <c r="AE387" s="28"/>
      <c r="AT387" s="14" t="s">
        <v>129</v>
      </c>
      <c r="AU387" s="14" t="s">
        <v>74</v>
      </c>
    </row>
    <row r="388" spans="1:65" s="2" customFormat="1" ht="24.2" customHeight="1">
      <c r="A388" s="28"/>
      <c r="B388" s="29"/>
      <c r="C388" s="160" t="s">
        <v>663</v>
      </c>
      <c r="D388" s="160" t="s">
        <v>122</v>
      </c>
      <c r="E388" s="161" t="s">
        <v>664</v>
      </c>
      <c r="F388" s="162" t="s">
        <v>665</v>
      </c>
      <c r="G388" s="163" t="s">
        <v>125</v>
      </c>
      <c r="H388" s="164">
        <v>1</v>
      </c>
      <c r="I388" s="165">
        <v>2100</v>
      </c>
      <c r="J388" s="166"/>
      <c r="K388" s="165">
        <f>ROUND(P388*H388,2)</f>
        <v>2100</v>
      </c>
      <c r="L388" s="162" t="s">
        <v>126</v>
      </c>
      <c r="M388" s="167"/>
      <c r="N388" s="168" t="s">
        <v>1</v>
      </c>
      <c r="O388" s="169" t="s">
        <v>37</v>
      </c>
      <c r="P388" s="170">
        <f>I388+J388</f>
        <v>2100</v>
      </c>
      <c r="Q388" s="170">
        <f>ROUND(I388*H388,2)</f>
        <v>2100</v>
      </c>
      <c r="R388" s="170">
        <f>ROUND(J388*H388,2)</f>
        <v>0</v>
      </c>
      <c r="S388" s="171">
        <v>0</v>
      </c>
      <c r="T388" s="171">
        <f>S388*H388</f>
        <v>0</v>
      </c>
      <c r="U388" s="171">
        <v>0</v>
      </c>
      <c r="V388" s="171">
        <f>U388*H388</f>
        <v>0</v>
      </c>
      <c r="W388" s="171">
        <v>0</v>
      </c>
      <c r="X388" s="172">
        <f>W388*H388</f>
        <v>0</v>
      </c>
      <c r="Y388" s="28"/>
      <c r="Z388" s="28"/>
      <c r="AA388" s="28"/>
      <c r="AB388" s="28"/>
      <c r="AC388" s="28"/>
      <c r="AD388" s="28"/>
      <c r="AE388" s="28"/>
      <c r="AR388" s="173" t="s">
        <v>84</v>
      </c>
      <c r="AT388" s="173" t="s">
        <v>122</v>
      </c>
      <c r="AU388" s="173" t="s">
        <v>74</v>
      </c>
      <c r="AY388" s="14" t="s">
        <v>127</v>
      </c>
      <c r="BE388" s="174">
        <f>IF(O388="základní",K388,0)</f>
        <v>2100</v>
      </c>
      <c r="BF388" s="174">
        <f>IF(O388="snížená",K388,0)</f>
        <v>0</v>
      </c>
      <c r="BG388" s="174">
        <f>IF(O388="zákl. přenesená",K388,0)</f>
        <v>0</v>
      </c>
      <c r="BH388" s="174">
        <f>IF(O388="sníž. přenesená",K388,0)</f>
        <v>0</v>
      </c>
      <c r="BI388" s="174">
        <f>IF(O388="nulová",K388,0)</f>
        <v>0</v>
      </c>
      <c r="BJ388" s="14" t="s">
        <v>82</v>
      </c>
      <c r="BK388" s="174">
        <f>ROUND(P388*H388,2)</f>
        <v>2100</v>
      </c>
      <c r="BL388" s="14" t="s">
        <v>82</v>
      </c>
      <c r="BM388" s="173" t="s">
        <v>666</v>
      </c>
    </row>
    <row r="389" spans="1:65" s="2" customFormat="1" ht="19.5">
      <c r="A389" s="28"/>
      <c r="B389" s="29"/>
      <c r="C389" s="30"/>
      <c r="D389" s="175" t="s">
        <v>129</v>
      </c>
      <c r="E389" s="30"/>
      <c r="F389" s="176" t="s">
        <v>665</v>
      </c>
      <c r="G389" s="30"/>
      <c r="H389" s="30"/>
      <c r="I389" s="30"/>
      <c r="J389" s="30"/>
      <c r="K389" s="30"/>
      <c r="L389" s="30"/>
      <c r="M389" s="33"/>
      <c r="N389" s="177"/>
      <c r="O389" s="178"/>
      <c r="P389" s="65"/>
      <c r="Q389" s="65"/>
      <c r="R389" s="65"/>
      <c r="S389" s="65"/>
      <c r="T389" s="65"/>
      <c r="U389" s="65"/>
      <c r="V389" s="65"/>
      <c r="W389" s="65"/>
      <c r="X389" s="66"/>
      <c r="Y389" s="28"/>
      <c r="Z389" s="28"/>
      <c r="AA389" s="28"/>
      <c r="AB389" s="28"/>
      <c r="AC389" s="28"/>
      <c r="AD389" s="28"/>
      <c r="AE389" s="28"/>
      <c r="AT389" s="14" t="s">
        <v>129</v>
      </c>
      <c r="AU389" s="14" t="s">
        <v>74</v>
      </c>
    </row>
    <row r="390" spans="1:65" s="2" customFormat="1" ht="24.2" customHeight="1">
      <c r="A390" s="28"/>
      <c r="B390" s="29"/>
      <c r="C390" s="160" t="s">
        <v>667</v>
      </c>
      <c r="D390" s="160" t="s">
        <v>122</v>
      </c>
      <c r="E390" s="161" t="s">
        <v>668</v>
      </c>
      <c r="F390" s="162" t="s">
        <v>669</v>
      </c>
      <c r="G390" s="163" t="s">
        <v>125</v>
      </c>
      <c r="H390" s="164">
        <v>1</v>
      </c>
      <c r="I390" s="165">
        <v>2270</v>
      </c>
      <c r="J390" s="166"/>
      <c r="K390" s="165">
        <f>ROUND(P390*H390,2)</f>
        <v>2270</v>
      </c>
      <c r="L390" s="162" t="s">
        <v>126</v>
      </c>
      <c r="M390" s="167"/>
      <c r="N390" s="168" t="s">
        <v>1</v>
      </c>
      <c r="O390" s="169" t="s">
        <v>37</v>
      </c>
      <c r="P390" s="170">
        <f>I390+J390</f>
        <v>2270</v>
      </c>
      <c r="Q390" s="170">
        <f>ROUND(I390*H390,2)</f>
        <v>2270</v>
      </c>
      <c r="R390" s="170">
        <f>ROUND(J390*H390,2)</f>
        <v>0</v>
      </c>
      <c r="S390" s="171">
        <v>0</v>
      </c>
      <c r="T390" s="171">
        <f>S390*H390</f>
        <v>0</v>
      </c>
      <c r="U390" s="171">
        <v>0</v>
      </c>
      <c r="V390" s="171">
        <f>U390*H390</f>
        <v>0</v>
      </c>
      <c r="W390" s="171">
        <v>0</v>
      </c>
      <c r="X390" s="172">
        <f>W390*H390</f>
        <v>0</v>
      </c>
      <c r="Y390" s="28"/>
      <c r="Z390" s="28"/>
      <c r="AA390" s="28"/>
      <c r="AB390" s="28"/>
      <c r="AC390" s="28"/>
      <c r="AD390" s="28"/>
      <c r="AE390" s="28"/>
      <c r="AR390" s="173" t="s">
        <v>84</v>
      </c>
      <c r="AT390" s="173" t="s">
        <v>122</v>
      </c>
      <c r="AU390" s="173" t="s">
        <v>74</v>
      </c>
      <c r="AY390" s="14" t="s">
        <v>127</v>
      </c>
      <c r="BE390" s="174">
        <f>IF(O390="základní",K390,0)</f>
        <v>2270</v>
      </c>
      <c r="BF390" s="174">
        <f>IF(O390="snížená",K390,0)</f>
        <v>0</v>
      </c>
      <c r="BG390" s="174">
        <f>IF(O390="zákl. přenesená",K390,0)</f>
        <v>0</v>
      </c>
      <c r="BH390" s="174">
        <f>IF(O390="sníž. přenesená",K390,0)</f>
        <v>0</v>
      </c>
      <c r="BI390" s="174">
        <f>IF(O390="nulová",K390,0)</f>
        <v>0</v>
      </c>
      <c r="BJ390" s="14" t="s">
        <v>82</v>
      </c>
      <c r="BK390" s="174">
        <f>ROUND(P390*H390,2)</f>
        <v>2270</v>
      </c>
      <c r="BL390" s="14" t="s">
        <v>82</v>
      </c>
      <c r="BM390" s="173" t="s">
        <v>670</v>
      </c>
    </row>
    <row r="391" spans="1:65" s="2" customFormat="1" ht="19.5">
      <c r="A391" s="28"/>
      <c r="B391" s="29"/>
      <c r="C391" s="30"/>
      <c r="D391" s="175" t="s">
        <v>129</v>
      </c>
      <c r="E391" s="30"/>
      <c r="F391" s="176" t="s">
        <v>669</v>
      </c>
      <c r="G391" s="30"/>
      <c r="H391" s="30"/>
      <c r="I391" s="30"/>
      <c r="J391" s="30"/>
      <c r="K391" s="30"/>
      <c r="L391" s="30"/>
      <c r="M391" s="33"/>
      <c r="N391" s="177"/>
      <c r="O391" s="178"/>
      <c r="P391" s="65"/>
      <c r="Q391" s="65"/>
      <c r="R391" s="65"/>
      <c r="S391" s="65"/>
      <c r="T391" s="65"/>
      <c r="U391" s="65"/>
      <c r="V391" s="65"/>
      <c r="W391" s="65"/>
      <c r="X391" s="66"/>
      <c r="Y391" s="28"/>
      <c r="Z391" s="28"/>
      <c r="AA391" s="28"/>
      <c r="AB391" s="28"/>
      <c r="AC391" s="28"/>
      <c r="AD391" s="28"/>
      <c r="AE391" s="28"/>
      <c r="AT391" s="14" t="s">
        <v>129</v>
      </c>
      <c r="AU391" s="14" t="s">
        <v>74</v>
      </c>
    </row>
    <row r="392" spans="1:65" s="2" customFormat="1" ht="24.2" customHeight="1">
      <c r="A392" s="28"/>
      <c r="B392" s="29"/>
      <c r="C392" s="160" t="s">
        <v>671</v>
      </c>
      <c r="D392" s="160" t="s">
        <v>122</v>
      </c>
      <c r="E392" s="161" t="s">
        <v>672</v>
      </c>
      <c r="F392" s="162" t="s">
        <v>673</v>
      </c>
      <c r="G392" s="163" t="s">
        <v>125</v>
      </c>
      <c r="H392" s="164">
        <v>1</v>
      </c>
      <c r="I392" s="165">
        <v>2430</v>
      </c>
      <c r="J392" s="166"/>
      <c r="K392" s="165">
        <f>ROUND(P392*H392,2)</f>
        <v>2430</v>
      </c>
      <c r="L392" s="162" t="s">
        <v>126</v>
      </c>
      <c r="M392" s="167"/>
      <c r="N392" s="168" t="s">
        <v>1</v>
      </c>
      <c r="O392" s="169" t="s">
        <v>37</v>
      </c>
      <c r="P392" s="170">
        <f>I392+J392</f>
        <v>2430</v>
      </c>
      <c r="Q392" s="170">
        <f>ROUND(I392*H392,2)</f>
        <v>2430</v>
      </c>
      <c r="R392" s="170">
        <f>ROUND(J392*H392,2)</f>
        <v>0</v>
      </c>
      <c r="S392" s="171">
        <v>0</v>
      </c>
      <c r="T392" s="171">
        <f>S392*H392</f>
        <v>0</v>
      </c>
      <c r="U392" s="171">
        <v>0</v>
      </c>
      <c r="V392" s="171">
        <f>U392*H392</f>
        <v>0</v>
      </c>
      <c r="W392" s="171">
        <v>0</v>
      </c>
      <c r="X392" s="172">
        <f>W392*H392</f>
        <v>0</v>
      </c>
      <c r="Y392" s="28"/>
      <c r="Z392" s="28"/>
      <c r="AA392" s="28"/>
      <c r="AB392" s="28"/>
      <c r="AC392" s="28"/>
      <c r="AD392" s="28"/>
      <c r="AE392" s="28"/>
      <c r="AR392" s="173" t="s">
        <v>153</v>
      </c>
      <c r="AT392" s="173" t="s">
        <v>122</v>
      </c>
      <c r="AU392" s="173" t="s">
        <v>74</v>
      </c>
      <c r="AY392" s="14" t="s">
        <v>127</v>
      </c>
      <c r="BE392" s="174">
        <f>IF(O392="základní",K392,0)</f>
        <v>2430</v>
      </c>
      <c r="BF392" s="174">
        <f>IF(O392="snížená",K392,0)</f>
        <v>0</v>
      </c>
      <c r="BG392" s="174">
        <f>IF(O392="zákl. přenesená",K392,0)</f>
        <v>0</v>
      </c>
      <c r="BH392" s="174">
        <f>IF(O392="sníž. přenesená",K392,0)</f>
        <v>0</v>
      </c>
      <c r="BI392" s="174">
        <f>IF(O392="nulová",K392,0)</f>
        <v>0</v>
      </c>
      <c r="BJ392" s="14" t="s">
        <v>82</v>
      </c>
      <c r="BK392" s="174">
        <f>ROUND(P392*H392,2)</f>
        <v>2430</v>
      </c>
      <c r="BL392" s="14" t="s">
        <v>137</v>
      </c>
      <c r="BM392" s="173" t="s">
        <v>674</v>
      </c>
    </row>
    <row r="393" spans="1:65" s="2" customFormat="1" ht="19.5">
      <c r="A393" s="28"/>
      <c r="B393" s="29"/>
      <c r="C393" s="30"/>
      <c r="D393" s="175" t="s">
        <v>129</v>
      </c>
      <c r="E393" s="30"/>
      <c r="F393" s="176" t="s">
        <v>673</v>
      </c>
      <c r="G393" s="30"/>
      <c r="H393" s="30"/>
      <c r="I393" s="30"/>
      <c r="J393" s="30"/>
      <c r="K393" s="30"/>
      <c r="L393" s="30"/>
      <c r="M393" s="33"/>
      <c r="N393" s="177"/>
      <c r="O393" s="178"/>
      <c r="P393" s="65"/>
      <c r="Q393" s="65"/>
      <c r="R393" s="65"/>
      <c r="S393" s="65"/>
      <c r="T393" s="65"/>
      <c r="U393" s="65"/>
      <c r="V393" s="65"/>
      <c r="W393" s="65"/>
      <c r="X393" s="66"/>
      <c r="Y393" s="28"/>
      <c r="Z393" s="28"/>
      <c r="AA393" s="28"/>
      <c r="AB393" s="28"/>
      <c r="AC393" s="28"/>
      <c r="AD393" s="28"/>
      <c r="AE393" s="28"/>
      <c r="AT393" s="14" t="s">
        <v>129</v>
      </c>
      <c r="AU393" s="14" t="s">
        <v>74</v>
      </c>
    </row>
    <row r="394" spans="1:65" s="2" customFormat="1" ht="24.2" customHeight="1">
      <c r="A394" s="28"/>
      <c r="B394" s="29"/>
      <c r="C394" s="160" t="s">
        <v>675</v>
      </c>
      <c r="D394" s="160" t="s">
        <v>122</v>
      </c>
      <c r="E394" s="161" t="s">
        <v>676</v>
      </c>
      <c r="F394" s="162" t="s">
        <v>677</v>
      </c>
      <c r="G394" s="163" t="s">
        <v>125</v>
      </c>
      <c r="H394" s="164">
        <v>1</v>
      </c>
      <c r="I394" s="165">
        <v>1260</v>
      </c>
      <c r="J394" s="166"/>
      <c r="K394" s="165">
        <f>ROUND(P394*H394,2)</f>
        <v>1260</v>
      </c>
      <c r="L394" s="162" t="s">
        <v>126</v>
      </c>
      <c r="M394" s="167"/>
      <c r="N394" s="168" t="s">
        <v>1</v>
      </c>
      <c r="O394" s="169" t="s">
        <v>37</v>
      </c>
      <c r="P394" s="170">
        <f>I394+J394</f>
        <v>1260</v>
      </c>
      <c r="Q394" s="170">
        <f>ROUND(I394*H394,2)</f>
        <v>1260</v>
      </c>
      <c r="R394" s="170">
        <f>ROUND(J394*H394,2)</f>
        <v>0</v>
      </c>
      <c r="S394" s="171">
        <v>0</v>
      </c>
      <c r="T394" s="171">
        <f>S394*H394</f>
        <v>0</v>
      </c>
      <c r="U394" s="171">
        <v>0</v>
      </c>
      <c r="V394" s="171">
        <f>U394*H394</f>
        <v>0</v>
      </c>
      <c r="W394" s="171">
        <v>0</v>
      </c>
      <c r="X394" s="172">
        <f>W394*H394</f>
        <v>0</v>
      </c>
      <c r="Y394" s="28"/>
      <c r="Z394" s="28"/>
      <c r="AA394" s="28"/>
      <c r="AB394" s="28"/>
      <c r="AC394" s="28"/>
      <c r="AD394" s="28"/>
      <c r="AE394" s="28"/>
      <c r="AR394" s="173" t="s">
        <v>153</v>
      </c>
      <c r="AT394" s="173" t="s">
        <v>122</v>
      </c>
      <c r="AU394" s="173" t="s">
        <v>74</v>
      </c>
      <c r="AY394" s="14" t="s">
        <v>127</v>
      </c>
      <c r="BE394" s="174">
        <f>IF(O394="základní",K394,0)</f>
        <v>1260</v>
      </c>
      <c r="BF394" s="174">
        <f>IF(O394="snížená",K394,0)</f>
        <v>0</v>
      </c>
      <c r="BG394" s="174">
        <f>IF(O394="zákl. přenesená",K394,0)</f>
        <v>0</v>
      </c>
      <c r="BH394" s="174">
        <f>IF(O394="sníž. přenesená",K394,0)</f>
        <v>0</v>
      </c>
      <c r="BI394" s="174">
        <f>IF(O394="nulová",K394,0)</f>
        <v>0</v>
      </c>
      <c r="BJ394" s="14" t="s">
        <v>82</v>
      </c>
      <c r="BK394" s="174">
        <f>ROUND(P394*H394,2)</f>
        <v>1260</v>
      </c>
      <c r="BL394" s="14" t="s">
        <v>137</v>
      </c>
      <c r="BM394" s="173" t="s">
        <v>678</v>
      </c>
    </row>
    <row r="395" spans="1:65" s="2" customFormat="1" ht="11.25">
      <c r="A395" s="28"/>
      <c r="B395" s="29"/>
      <c r="C395" s="30"/>
      <c r="D395" s="175" t="s">
        <v>129</v>
      </c>
      <c r="E395" s="30"/>
      <c r="F395" s="176" t="s">
        <v>677</v>
      </c>
      <c r="G395" s="30"/>
      <c r="H395" s="30"/>
      <c r="I395" s="30"/>
      <c r="J395" s="30"/>
      <c r="K395" s="30"/>
      <c r="L395" s="30"/>
      <c r="M395" s="33"/>
      <c r="N395" s="177"/>
      <c r="O395" s="178"/>
      <c r="P395" s="65"/>
      <c r="Q395" s="65"/>
      <c r="R395" s="65"/>
      <c r="S395" s="65"/>
      <c r="T395" s="65"/>
      <c r="U395" s="65"/>
      <c r="V395" s="65"/>
      <c r="W395" s="65"/>
      <c r="X395" s="66"/>
      <c r="Y395" s="28"/>
      <c r="Z395" s="28"/>
      <c r="AA395" s="28"/>
      <c r="AB395" s="28"/>
      <c r="AC395" s="28"/>
      <c r="AD395" s="28"/>
      <c r="AE395" s="28"/>
      <c r="AT395" s="14" t="s">
        <v>129</v>
      </c>
      <c r="AU395" s="14" t="s">
        <v>74</v>
      </c>
    </row>
    <row r="396" spans="1:65" s="2" customFormat="1" ht="24.2" customHeight="1">
      <c r="A396" s="28"/>
      <c r="B396" s="29"/>
      <c r="C396" s="160" t="s">
        <v>679</v>
      </c>
      <c r="D396" s="160" t="s">
        <v>122</v>
      </c>
      <c r="E396" s="161" t="s">
        <v>680</v>
      </c>
      <c r="F396" s="162" t="s">
        <v>681</v>
      </c>
      <c r="G396" s="163" t="s">
        <v>125</v>
      </c>
      <c r="H396" s="164">
        <v>1</v>
      </c>
      <c r="I396" s="165">
        <v>1150</v>
      </c>
      <c r="J396" s="166"/>
      <c r="K396" s="165">
        <f>ROUND(P396*H396,2)</f>
        <v>1150</v>
      </c>
      <c r="L396" s="162" t="s">
        <v>126</v>
      </c>
      <c r="M396" s="167"/>
      <c r="N396" s="168" t="s">
        <v>1</v>
      </c>
      <c r="O396" s="169" t="s">
        <v>37</v>
      </c>
      <c r="P396" s="170">
        <f>I396+J396</f>
        <v>1150</v>
      </c>
      <c r="Q396" s="170">
        <f>ROUND(I396*H396,2)</f>
        <v>1150</v>
      </c>
      <c r="R396" s="170">
        <f>ROUND(J396*H396,2)</f>
        <v>0</v>
      </c>
      <c r="S396" s="171">
        <v>0</v>
      </c>
      <c r="T396" s="171">
        <f>S396*H396</f>
        <v>0</v>
      </c>
      <c r="U396" s="171">
        <v>0</v>
      </c>
      <c r="V396" s="171">
        <f>U396*H396</f>
        <v>0</v>
      </c>
      <c r="W396" s="171">
        <v>0</v>
      </c>
      <c r="X396" s="172">
        <f>W396*H396</f>
        <v>0</v>
      </c>
      <c r="Y396" s="28"/>
      <c r="Z396" s="28"/>
      <c r="AA396" s="28"/>
      <c r="AB396" s="28"/>
      <c r="AC396" s="28"/>
      <c r="AD396" s="28"/>
      <c r="AE396" s="28"/>
      <c r="AR396" s="173" t="s">
        <v>153</v>
      </c>
      <c r="AT396" s="173" t="s">
        <v>122</v>
      </c>
      <c r="AU396" s="173" t="s">
        <v>74</v>
      </c>
      <c r="AY396" s="14" t="s">
        <v>127</v>
      </c>
      <c r="BE396" s="174">
        <f>IF(O396="základní",K396,0)</f>
        <v>1150</v>
      </c>
      <c r="BF396" s="174">
        <f>IF(O396="snížená",K396,0)</f>
        <v>0</v>
      </c>
      <c r="BG396" s="174">
        <f>IF(O396="zákl. přenesená",K396,0)</f>
        <v>0</v>
      </c>
      <c r="BH396" s="174">
        <f>IF(O396="sníž. přenesená",K396,0)</f>
        <v>0</v>
      </c>
      <c r="BI396" s="174">
        <f>IF(O396="nulová",K396,0)</f>
        <v>0</v>
      </c>
      <c r="BJ396" s="14" t="s">
        <v>82</v>
      </c>
      <c r="BK396" s="174">
        <f>ROUND(P396*H396,2)</f>
        <v>1150</v>
      </c>
      <c r="BL396" s="14" t="s">
        <v>137</v>
      </c>
      <c r="BM396" s="173" t="s">
        <v>682</v>
      </c>
    </row>
    <row r="397" spans="1:65" s="2" customFormat="1" ht="11.25">
      <c r="A397" s="28"/>
      <c r="B397" s="29"/>
      <c r="C397" s="30"/>
      <c r="D397" s="175" t="s">
        <v>129</v>
      </c>
      <c r="E397" s="30"/>
      <c r="F397" s="176" t="s">
        <v>681</v>
      </c>
      <c r="G397" s="30"/>
      <c r="H397" s="30"/>
      <c r="I397" s="30"/>
      <c r="J397" s="30"/>
      <c r="K397" s="30"/>
      <c r="L397" s="30"/>
      <c r="M397" s="33"/>
      <c r="N397" s="177"/>
      <c r="O397" s="178"/>
      <c r="P397" s="65"/>
      <c r="Q397" s="65"/>
      <c r="R397" s="65"/>
      <c r="S397" s="65"/>
      <c r="T397" s="65"/>
      <c r="U397" s="65"/>
      <c r="V397" s="65"/>
      <c r="W397" s="65"/>
      <c r="X397" s="66"/>
      <c r="Y397" s="28"/>
      <c r="Z397" s="28"/>
      <c r="AA397" s="28"/>
      <c r="AB397" s="28"/>
      <c r="AC397" s="28"/>
      <c r="AD397" s="28"/>
      <c r="AE397" s="28"/>
      <c r="AT397" s="14" t="s">
        <v>129</v>
      </c>
      <c r="AU397" s="14" t="s">
        <v>74</v>
      </c>
    </row>
    <row r="398" spans="1:65" s="2" customFormat="1" ht="24">
      <c r="A398" s="28"/>
      <c r="B398" s="29"/>
      <c r="C398" s="160" t="s">
        <v>683</v>
      </c>
      <c r="D398" s="160" t="s">
        <v>122</v>
      </c>
      <c r="E398" s="161" t="s">
        <v>684</v>
      </c>
      <c r="F398" s="162" t="s">
        <v>685</v>
      </c>
      <c r="G398" s="163" t="s">
        <v>125</v>
      </c>
      <c r="H398" s="164">
        <v>1</v>
      </c>
      <c r="I398" s="165">
        <v>6780</v>
      </c>
      <c r="J398" s="166"/>
      <c r="K398" s="165">
        <f>ROUND(P398*H398,2)</f>
        <v>6780</v>
      </c>
      <c r="L398" s="162" t="s">
        <v>126</v>
      </c>
      <c r="M398" s="167"/>
      <c r="N398" s="168" t="s">
        <v>1</v>
      </c>
      <c r="O398" s="169" t="s">
        <v>37</v>
      </c>
      <c r="P398" s="170">
        <f>I398+J398</f>
        <v>6780</v>
      </c>
      <c r="Q398" s="170">
        <f>ROUND(I398*H398,2)</f>
        <v>6780</v>
      </c>
      <c r="R398" s="170">
        <f>ROUND(J398*H398,2)</f>
        <v>0</v>
      </c>
      <c r="S398" s="171">
        <v>0</v>
      </c>
      <c r="T398" s="171">
        <f>S398*H398</f>
        <v>0</v>
      </c>
      <c r="U398" s="171">
        <v>0</v>
      </c>
      <c r="V398" s="171">
        <f>U398*H398</f>
        <v>0</v>
      </c>
      <c r="W398" s="171">
        <v>0</v>
      </c>
      <c r="X398" s="172">
        <f>W398*H398</f>
        <v>0</v>
      </c>
      <c r="Y398" s="28"/>
      <c r="Z398" s="28"/>
      <c r="AA398" s="28"/>
      <c r="AB398" s="28"/>
      <c r="AC398" s="28"/>
      <c r="AD398" s="28"/>
      <c r="AE398" s="28"/>
      <c r="AR398" s="173" t="s">
        <v>153</v>
      </c>
      <c r="AT398" s="173" t="s">
        <v>122</v>
      </c>
      <c r="AU398" s="173" t="s">
        <v>74</v>
      </c>
      <c r="AY398" s="14" t="s">
        <v>127</v>
      </c>
      <c r="BE398" s="174">
        <f>IF(O398="základní",K398,0)</f>
        <v>6780</v>
      </c>
      <c r="BF398" s="174">
        <f>IF(O398="snížená",K398,0)</f>
        <v>0</v>
      </c>
      <c r="BG398" s="174">
        <f>IF(O398="zákl. přenesená",K398,0)</f>
        <v>0</v>
      </c>
      <c r="BH398" s="174">
        <f>IF(O398="sníž. přenesená",K398,0)</f>
        <v>0</v>
      </c>
      <c r="BI398" s="174">
        <f>IF(O398="nulová",K398,0)</f>
        <v>0</v>
      </c>
      <c r="BJ398" s="14" t="s">
        <v>82</v>
      </c>
      <c r="BK398" s="174">
        <f>ROUND(P398*H398,2)</f>
        <v>6780</v>
      </c>
      <c r="BL398" s="14" t="s">
        <v>137</v>
      </c>
      <c r="BM398" s="173" t="s">
        <v>686</v>
      </c>
    </row>
    <row r="399" spans="1:65" s="2" customFormat="1" ht="11.25">
      <c r="A399" s="28"/>
      <c r="B399" s="29"/>
      <c r="C399" s="30"/>
      <c r="D399" s="175" t="s">
        <v>129</v>
      </c>
      <c r="E399" s="30"/>
      <c r="F399" s="176" t="s">
        <v>685</v>
      </c>
      <c r="G399" s="30"/>
      <c r="H399" s="30"/>
      <c r="I399" s="30"/>
      <c r="J399" s="30"/>
      <c r="K399" s="30"/>
      <c r="L399" s="30"/>
      <c r="M399" s="33"/>
      <c r="N399" s="177"/>
      <c r="O399" s="178"/>
      <c r="P399" s="65"/>
      <c r="Q399" s="65"/>
      <c r="R399" s="65"/>
      <c r="S399" s="65"/>
      <c r="T399" s="65"/>
      <c r="U399" s="65"/>
      <c r="V399" s="65"/>
      <c r="W399" s="65"/>
      <c r="X399" s="66"/>
      <c r="Y399" s="28"/>
      <c r="Z399" s="28"/>
      <c r="AA399" s="28"/>
      <c r="AB399" s="28"/>
      <c r="AC399" s="28"/>
      <c r="AD399" s="28"/>
      <c r="AE399" s="28"/>
      <c r="AT399" s="14" t="s">
        <v>129</v>
      </c>
      <c r="AU399" s="14" t="s">
        <v>74</v>
      </c>
    </row>
    <row r="400" spans="1:65" s="2" customFormat="1" ht="24">
      <c r="A400" s="28"/>
      <c r="B400" s="29"/>
      <c r="C400" s="160" t="s">
        <v>687</v>
      </c>
      <c r="D400" s="160" t="s">
        <v>122</v>
      </c>
      <c r="E400" s="161" t="s">
        <v>688</v>
      </c>
      <c r="F400" s="162" t="s">
        <v>689</v>
      </c>
      <c r="G400" s="163" t="s">
        <v>125</v>
      </c>
      <c r="H400" s="164">
        <v>1</v>
      </c>
      <c r="I400" s="165">
        <v>29700</v>
      </c>
      <c r="J400" s="166"/>
      <c r="K400" s="165">
        <f>ROUND(P400*H400,2)</f>
        <v>29700</v>
      </c>
      <c r="L400" s="162" t="s">
        <v>126</v>
      </c>
      <c r="M400" s="167"/>
      <c r="N400" s="168" t="s">
        <v>1</v>
      </c>
      <c r="O400" s="169" t="s">
        <v>37</v>
      </c>
      <c r="P400" s="170">
        <f>I400+J400</f>
        <v>29700</v>
      </c>
      <c r="Q400" s="170">
        <f>ROUND(I400*H400,2)</f>
        <v>29700</v>
      </c>
      <c r="R400" s="170">
        <f>ROUND(J400*H400,2)</f>
        <v>0</v>
      </c>
      <c r="S400" s="171">
        <v>0</v>
      </c>
      <c r="T400" s="171">
        <f>S400*H400</f>
        <v>0</v>
      </c>
      <c r="U400" s="171">
        <v>0</v>
      </c>
      <c r="V400" s="171">
        <f>U400*H400</f>
        <v>0</v>
      </c>
      <c r="W400" s="171">
        <v>0</v>
      </c>
      <c r="X400" s="172">
        <f>W400*H400</f>
        <v>0</v>
      </c>
      <c r="Y400" s="28"/>
      <c r="Z400" s="28"/>
      <c r="AA400" s="28"/>
      <c r="AB400" s="28"/>
      <c r="AC400" s="28"/>
      <c r="AD400" s="28"/>
      <c r="AE400" s="28"/>
      <c r="AR400" s="173" t="s">
        <v>153</v>
      </c>
      <c r="AT400" s="173" t="s">
        <v>122</v>
      </c>
      <c r="AU400" s="173" t="s">
        <v>74</v>
      </c>
      <c r="AY400" s="14" t="s">
        <v>127</v>
      </c>
      <c r="BE400" s="174">
        <f>IF(O400="základní",K400,0)</f>
        <v>29700</v>
      </c>
      <c r="BF400" s="174">
        <f>IF(O400="snížená",K400,0)</f>
        <v>0</v>
      </c>
      <c r="BG400" s="174">
        <f>IF(O400="zákl. přenesená",K400,0)</f>
        <v>0</v>
      </c>
      <c r="BH400" s="174">
        <f>IF(O400="sníž. přenesená",K400,0)</f>
        <v>0</v>
      </c>
      <c r="BI400" s="174">
        <f>IF(O400="nulová",K400,0)</f>
        <v>0</v>
      </c>
      <c r="BJ400" s="14" t="s">
        <v>82</v>
      </c>
      <c r="BK400" s="174">
        <f>ROUND(P400*H400,2)</f>
        <v>29700</v>
      </c>
      <c r="BL400" s="14" t="s">
        <v>137</v>
      </c>
      <c r="BM400" s="173" t="s">
        <v>690</v>
      </c>
    </row>
    <row r="401" spans="1:65" s="2" customFormat="1" ht="11.25">
      <c r="A401" s="28"/>
      <c r="B401" s="29"/>
      <c r="C401" s="30"/>
      <c r="D401" s="175" t="s">
        <v>129</v>
      </c>
      <c r="E401" s="30"/>
      <c r="F401" s="176" t="s">
        <v>689</v>
      </c>
      <c r="G401" s="30"/>
      <c r="H401" s="30"/>
      <c r="I401" s="30"/>
      <c r="J401" s="30"/>
      <c r="K401" s="30"/>
      <c r="L401" s="30"/>
      <c r="M401" s="33"/>
      <c r="N401" s="177"/>
      <c r="O401" s="178"/>
      <c r="P401" s="65"/>
      <c r="Q401" s="65"/>
      <c r="R401" s="65"/>
      <c r="S401" s="65"/>
      <c r="T401" s="65"/>
      <c r="U401" s="65"/>
      <c r="V401" s="65"/>
      <c r="W401" s="65"/>
      <c r="X401" s="66"/>
      <c r="Y401" s="28"/>
      <c r="Z401" s="28"/>
      <c r="AA401" s="28"/>
      <c r="AB401" s="28"/>
      <c r="AC401" s="28"/>
      <c r="AD401" s="28"/>
      <c r="AE401" s="28"/>
      <c r="AT401" s="14" t="s">
        <v>129</v>
      </c>
      <c r="AU401" s="14" t="s">
        <v>74</v>
      </c>
    </row>
    <row r="402" spans="1:65" s="2" customFormat="1" ht="24.2" customHeight="1">
      <c r="A402" s="28"/>
      <c r="B402" s="29"/>
      <c r="C402" s="160" t="s">
        <v>691</v>
      </c>
      <c r="D402" s="160" t="s">
        <v>122</v>
      </c>
      <c r="E402" s="161" t="s">
        <v>692</v>
      </c>
      <c r="F402" s="162" t="s">
        <v>693</v>
      </c>
      <c r="G402" s="163" t="s">
        <v>694</v>
      </c>
      <c r="H402" s="164">
        <v>1</v>
      </c>
      <c r="I402" s="165">
        <v>64.099999999999994</v>
      </c>
      <c r="J402" s="166"/>
      <c r="K402" s="165">
        <f>ROUND(P402*H402,2)</f>
        <v>64.099999999999994</v>
      </c>
      <c r="L402" s="162" t="s">
        <v>126</v>
      </c>
      <c r="M402" s="167"/>
      <c r="N402" s="168" t="s">
        <v>1</v>
      </c>
      <c r="O402" s="169" t="s">
        <v>37</v>
      </c>
      <c r="P402" s="170">
        <f>I402+J402</f>
        <v>64.099999999999994</v>
      </c>
      <c r="Q402" s="170">
        <f>ROUND(I402*H402,2)</f>
        <v>64.099999999999994</v>
      </c>
      <c r="R402" s="170">
        <f>ROUND(J402*H402,2)</f>
        <v>0</v>
      </c>
      <c r="S402" s="171">
        <v>0</v>
      </c>
      <c r="T402" s="171">
        <f>S402*H402</f>
        <v>0</v>
      </c>
      <c r="U402" s="171">
        <v>0</v>
      </c>
      <c r="V402" s="171">
        <f>U402*H402</f>
        <v>0</v>
      </c>
      <c r="W402" s="171">
        <v>0</v>
      </c>
      <c r="X402" s="172">
        <f>W402*H402</f>
        <v>0</v>
      </c>
      <c r="Y402" s="28"/>
      <c r="Z402" s="28"/>
      <c r="AA402" s="28"/>
      <c r="AB402" s="28"/>
      <c r="AC402" s="28"/>
      <c r="AD402" s="28"/>
      <c r="AE402" s="28"/>
      <c r="AR402" s="173" t="s">
        <v>153</v>
      </c>
      <c r="AT402" s="173" t="s">
        <v>122</v>
      </c>
      <c r="AU402" s="173" t="s">
        <v>74</v>
      </c>
      <c r="AY402" s="14" t="s">
        <v>127</v>
      </c>
      <c r="BE402" s="174">
        <f>IF(O402="základní",K402,0)</f>
        <v>64.099999999999994</v>
      </c>
      <c r="BF402" s="174">
        <f>IF(O402="snížená",K402,0)</f>
        <v>0</v>
      </c>
      <c r="BG402" s="174">
        <f>IF(O402="zákl. přenesená",K402,0)</f>
        <v>0</v>
      </c>
      <c r="BH402" s="174">
        <f>IF(O402="sníž. přenesená",K402,0)</f>
        <v>0</v>
      </c>
      <c r="BI402" s="174">
        <f>IF(O402="nulová",K402,0)</f>
        <v>0</v>
      </c>
      <c r="BJ402" s="14" t="s">
        <v>82</v>
      </c>
      <c r="BK402" s="174">
        <f>ROUND(P402*H402,2)</f>
        <v>64.099999999999994</v>
      </c>
      <c r="BL402" s="14" t="s">
        <v>137</v>
      </c>
      <c r="BM402" s="173" t="s">
        <v>695</v>
      </c>
    </row>
    <row r="403" spans="1:65" s="2" customFormat="1" ht="19.5">
      <c r="A403" s="28"/>
      <c r="B403" s="29"/>
      <c r="C403" s="30"/>
      <c r="D403" s="175" t="s">
        <v>129</v>
      </c>
      <c r="E403" s="30"/>
      <c r="F403" s="176" t="s">
        <v>693</v>
      </c>
      <c r="G403" s="30"/>
      <c r="H403" s="30"/>
      <c r="I403" s="30"/>
      <c r="J403" s="30"/>
      <c r="K403" s="30"/>
      <c r="L403" s="30"/>
      <c r="M403" s="33"/>
      <c r="N403" s="177"/>
      <c r="O403" s="178"/>
      <c r="P403" s="65"/>
      <c r="Q403" s="65"/>
      <c r="R403" s="65"/>
      <c r="S403" s="65"/>
      <c r="T403" s="65"/>
      <c r="U403" s="65"/>
      <c r="V403" s="65"/>
      <c r="W403" s="65"/>
      <c r="X403" s="66"/>
      <c r="Y403" s="28"/>
      <c r="Z403" s="28"/>
      <c r="AA403" s="28"/>
      <c r="AB403" s="28"/>
      <c r="AC403" s="28"/>
      <c r="AD403" s="28"/>
      <c r="AE403" s="28"/>
      <c r="AT403" s="14" t="s">
        <v>129</v>
      </c>
      <c r="AU403" s="14" t="s">
        <v>74</v>
      </c>
    </row>
    <row r="404" spans="1:65" s="2" customFormat="1" ht="37.9" customHeight="1">
      <c r="A404" s="28"/>
      <c r="B404" s="29"/>
      <c r="C404" s="160" t="s">
        <v>696</v>
      </c>
      <c r="D404" s="160" t="s">
        <v>122</v>
      </c>
      <c r="E404" s="161" t="s">
        <v>697</v>
      </c>
      <c r="F404" s="162" t="s">
        <v>698</v>
      </c>
      <c r="G404" s="163" t="s">
        <v>694</v>
      </c>
      <c r="H404" s="164">
        <v>1</v>
      </c>
      <c r="I404" s="165">
        <v>136</v>
      </c>
      <c r="J404" s="166"/>
      <c r="K404" s="165">
        <f>ROUND(P404*H404,2)</f>
        <v>136</v>
      </c>
      <c r="L404" s="162" t="s">
        <v>126</v>
      </c>
      <c r="M404" s="167"/>
      <c r="N404" s="168" t="s">
        <v>1</v>
      </c>
      <c r="O404" s="169" t="s">
        <v>37</v>
      </c>
      <c r="P404" s="170">
        <f>I404+J404</f>
        <v>136</v>
      </c>
      <c r="Q404" s="170">
        <f>ROUND(I404*H404,2)</f>
        <v>136</v>
      </c>
      <c r="R404" s="170">
        <f>ROUND(J404*H404,2)</f>
        <v>0</v>
      </c>
      <c r="S404" s="171">
        <v>0</v>
      </c>
      <c r="T404" s="171">
        <f>S404*H404</f>
        <v>0</v>
      </c>
      <c r="U404" s="171">
        <v>0</v>
      </c>
      <c r="V404" s="171">
        <f>U404*H404</f>
        <v>0</v>
      </c>
      <c r="W404" s="171">
        <v>0</v>
      </c>
      <c r="X404" s="172">
        <f>W404*H404</f>
        <v>0</v>
      </c>
      <c r="Y404" s="28"/>
      <c r="Z404" s="28"/>
      <c r="AA404" s="28"/>
      <c r="AB404" s="28"/>
      <c r="AC404" s="28"/>
      <c r="AD404" s="28"/>
      <c r="AE404" s="28"/>
      <c r="AR404" s="173" t="s">
        <v>153</v>
      </c>
      <c r="AT404" s="173" t="s">
        <v>122</v>
      </c>
      <c r="AU404" s="173" t="s">
        <v>74</v>
      </c>
      <c r="AY404" s="14" t="s">
        <v>127</v>
      </c>
      <c r="BE404" s="174">
        <f>IF(O404="základní",K404,0)</f>
        <v>136</v>
      </c>
      <c r="BF404" s="174">
        <f>IF(O404="snížená",K404,0)</f>
        <v>0</v>
      </c>
      <c r="BG404" s="174">
        <f>IF(O404="zákl. přenesená",K404,0)</f>
        <v>0</v>
      </c>
      <c r="BH404" s="174">
        <f>IF(O404="sníž. přenesená",K404,0)</f>
        <v>0</v>
      </c>
      <c r="BI404" s="174">
        <f>IF(O404="nulová",K404,0)</f>
        <v>0</v>
      </c>
      <c r="BJ404" s="14" t="s">
        <v>82</v>
      </c>
      <c r="BK404" s="174">
        <f>ROUND(P404*H404,2)</f>
        <v>136</v>
      </c>
      <c r="BL404" s="14" t="s">
        <v>137</v>
      </c>
      <c r="BM404" s="173" t="s">
        <v>699</v>
      </c>
    </row>
    <row r="405" spans="1:65" s="2" customFormat="1" ht="19.5">
      <c r="A405" s="28"/>
      <c r="B405" s="29"/>
      <c r="C405" s="30"/>
      <c r="D405" s="175" t="s">
        <v>129</v>
      </c>
      <c r="E405" s="30"/>
      <c r="F405" s="176" t="s">
        <v>698</v>
      </c>
      <c r="G405" s="30"/>
      <c r="H405" s="30"/>
      <c r="I405" s="30"/>
      <c r="J405" s="30"/>
      <c r="K405" s="30"/>
      <c r="L405" s="30"/>
      <c r="M405" s="33"/>
      <c r="N405" s="177"/>
      <c r="O405" s="178"/>
      <c r="P405" s="65"/>
      <c r="Q405" s="65"/>
      <c r="R405" s="65"/>
      <c r="S405" s="65"/>
      <c r="T405" s="65"/>
      <c r="U405" s="65"/>
      <c r="V405" s="65"/>
      <c r="W405" s="65"/>
      <c r="X405" s="66"/>
      <c r="Y405" s="28"/>
      <c r="Z405" s="28"/>
      <c r="AA405" s="28"/>
      <c r="AB405" s="28"/>
      <c r="AC405" s="28"/>
      <c r="AD405" s="28"/>
      <c r="AE405" s="28"/>
      <c r="AT405" s="14" t="s">
        <v>129</v>
      </c>
      <c r="AU405" s="14" t="s">
        <v>74</v>
      </c>
    </row>
    <row r="406" spans="1:65" s="2" customFormat="1" ht="24.2" customHeight="1">
      <c r="A406" s="28"/>
      <c r="B406" s="29"/>
      <c r="C406" s="160" t="s">
        <v>700</v>
      </c>
      <c r="D406" s="160" t="s">
        <v>122</v>
      </c>
      <c r="E406" s="161" t="s">
        <v>701</v>
      </c>
      <c r="F406" s="162" t="s">
        <v>702</v>
      </c>
      <c r="G406" s="163" t="s">
        <v>694</v>
      </c>
      <c r="H406" s="164">
        <v>1</v>
      </c>
      <c r="I406" s="165">
        <v>14.6</v>
      </c>
      <c r="J406" s="166"/>
      <c r="K406" s="165">
        <f>ROUND(P406*H406,2)</f>
        <v>14.6</v>
      </c>
      <c r="L406" s="162" t="s">
        <v>126</v>
      </c>
      <c r="M406" s="167"/>
      <c r="N406" s="168" t="s">
        <v>1</v>
      </c>
      <c r="O406" s="169" t="s">
        <v>37</v>
      </c>
      <c r="P406" s="170">
        <f>I406+J406</f>
        <v>14.6</v>
      </c>
      <c r="Q406" s="170">
        <f>ROUND(I406*H406,2)</f>
        <v>14.6</v>
      </c>
      <c r="R406" s="170">
        <f>ROUND(J406*H406,2)</f>
        <v>0</v>
      </c>
      <c r="S406" s="171">
        <v>0</v>
      </c>
      <c r="T406" s="171">
        <f>S406*H406</f>
        <v>0</v>
      </c>
      <c r="U406" s="171">
        <v>0</v>
      </c>
      <c r="V406" s="171">
        <f>U406*H406</f>
        <v>0</v>
      </c>
      <c r="W406" s="171">
        <v>0</v>
      </c>
      <c r="X406" s="172">
        <f>W406*H406</f>
        <v>0</v>
      </c>
      <c r="Y406" s="28"/>
      <c r="Z406" s="28"/>
      <c r="AA406" s="28"/>
      <c r="AB406" s="28"/>
      <c r="AC406" s="28"/>
      <c r="AD406" s="28"/>
      <c r="AE406" s="28"/>
      <c r="AR406" s="173" t="s">
        <v>153</v>
      </c>
      <c r="AT406" s="173" t="s">
        <v>122</v>
      </c>
      <c r="AU406" s="173" t="s">
        <v>74</v>
      </c>
      <c r="AY406" s="14" t="s">
        <v>127</v>
      </c>
      <c r="BE406" s="174">
        <f>IF(O406="základní",K406,0)</f>
        <v>14.6</v>
      </c>
      <c r="BF406" s="174">
        <f>IF(O406="snížená",K406,0)</f>
        <v>0</v>
      </c>
      <c r="BG406" s="174">
        <f>IF(O406="zákl. přenesená",K406,0)</f>
        <v>0</v>
      </c>
      <c r="BH406" s="174">
        <f>IF(O406="sníž. přenesená",K406,0)</f>
        <v>0</v>
      </c>
      <c r="BI406" s="174">
        <f>IF(O406="nulová",K406,0)</f>
        <v>0</v>
      </c>
      <c r="BJ406" s="14" t="s">
        <v>82</v>
      </c>
      <c r="BK406" s="174">
        <f>ROUND(P406*H406,2)</f>
        <v>14.6</v>
      </c>
      <c r="BL406" s="14" t="s">
        <v>137</v>
      </c>
      <c r="BM406" s="173" t="s">
        <v>703</v>
      </c>
    </row>
    <row r="407" spans="1:65" s="2" customFormat="1" ht="19.5">
      <c r="A407" s="28"/>
      <c r="B407" s="29"/>
      <c r="C407" s="30"/>
      <c r="D407" s="175" t="s">
        <v>129</v>
      </c>
      <c r="E407" s="30"/>
      <c r="F407" s="176" t="s">
        <v>702</v>
      </c>
      <c r="G407" s="30"/>
      <c r="H407" s="30"/>
      <c r="I407" s="30"/>
      <c r="J407" s="30"/>
      <c r="K407" s="30"/>
      <c r="L407" s="30"/>
      <c r="M407" s="33"/>
      <c r="N407" s="177"/>
      <c r="O407" s="178"/>
      <c r="P407" s="65"/>
      <c r="Q407" s="65"/>
      <c r="R407" s="65"/>
      <c r="S407" s="65"/>
      <c r="T407" s="65"/>
      <c r="U407" s="65"/>
      <c r="V407" s="65"/>
      <c r="W407" s="65"/>
      <c r="X407" s="66"/>
      <c r="Y407" s="28"/>
      <c r="Z407" s="28"/>
      <c r="AA407" s="28"/>
      <c r="AB407" s="28"/>
      <c r="AC407" s="28"/>
      <c r="AD407" s="28"/>
      <c r="AE407" s="28"/>
      <c r="AT407" s="14" t="s">
        <v>129</v>
      </c>
      <c r="AU407" s="14" t="s">
        <v>74</v>
      </c>
    </row>
    <row r="408" spans="1:65" s="2" customFormat="1" ht="24.2" customHeight="1">
      <c r="A408" s="28"/>
      <c r="B408" s="29"/>
      <c r="C408" s="160" t="s">
        <v>704</v>
      </c>
      <c r="D408" s="160" t="s">
        <v>122</v>
      </c>
      <c r="E408" s="161" t="s">
        <v>705</v>
      </c>
      <c r="F408" s="162" t="s">
        <v>706</v>
      </c>
      <c r="G408" s="163" t="s">
        <v>694</v>
      </c>
      <c r="H408" s="164">
        <v>1</v>
      </c>
      <c r="I408" s="165">
        <v>22.5</v>
      </c>
      <c r="J408" s="166"/>
      <c r="K408" s="165">
        <f>ROUND(P408*H408,2)</f>
        <v>22.5</v>
      </c>
      <c r="L408" s="162" t="s">
        <v>126</v>
      </c>
      <c r="M408" s="167"/>
      <c r="N408" s="168" t="s">
        <v>1</v>
      </c>
      <c r="O408" s="169" t="s">
        <v>37</v>
      </c>
      <c r="P408" s="170">
        <f>I408+J408</f>
        <v>22.5</v>
      </c>
      <c r="Q408" s="170">
        <f>ROUND(I408*H408,2)</f>
        <v>22.5</v>
      </c>
      <c r="R408" s="170">
        <f>ROUND(J408*H408,2)</f>
        <v>0</v>
      </c>
      <c r="S408" s="171">
        <v>0</v>
      </c>
      <c r="T408" s="171">
        <f>S408*H408</f>
        <v>0</v>
      </c>
      <c r="U408" s="171">
        <v>0</v>
      </c>
      <c r="V408" s="171">
        <f>U408*H408</f>
        <v>0</v>
      </c>
      <c r="W408" s="171">
        <v>0</v>
      </c>
      <c r="X408" s="172">
        <f>W408*H408</f>
        <v>0</v>
      </c>
      <c r="Y408" s="28"/>
      <c r="Z408" s="28"/>
      <c r="AA408" s="28"/>
      <c r="AB408" s="28"/>
      <c r="AC408" s="28"/>
      <c r="AD408" s="28"/>
      <c r="AE408" s="28"/>
      <c r="AR408" s="173" t="s">
        <v>153</v>
      </c>
      <c r="AT408" s="173" t="s">
        <v>122</v>
      </c>
      <c r="AU408" s="173" t="s">
        <v>74</v>
      </c>
      <c r="AY408" s="14" t="s">
        <v>127</v>
      </c>
      <c r="BE408" s="174">
        <f>IF(O408="základní",K408,0)</f>
        <v>22.5</v>
      </c>
      <c r="BF408" s="174">
        <f>IF(O408="snížená",K408,0)</f>
        <v>0</v>
      </c>
      <c r="BG408" s="174">
        <f>IF(O408="zákl. přenesená",K408,0)</f>
        <v>0</v>
      </c>
      <c r="BH408" s="174">
        <f>IF(O408="sníž. přenesená",K408,0)</f>
        <v>0</v>
      </c>
      <c r="BI408" s="174">
        <f>IF(O408="nulová",K408,0)</f>
        <v>0</v>
      </c>
      <c r="BJ408" s="14" t="s">
        <v>82</v>
      </c>
      <c r="BK408" s="174">
        <f>ROUND(P408*H408,2)</f>
        <v>22.5</v>
      </c>
      <c r="BL408" s="14" t="s">
        <v>137</v>
      </c>
      <c r="BM408" s="173" t="s">
        <v>707</v>
      </c>
    </row>
    <row r="409" spans="1:65" s="2" customFormat="1" ht="19.5">
      <c r="A409" s="28"/>
      <c r="B409" s="29"/>
      <c r="C409" s="30"/>
      <c r="D409" s="175" t="s">
        <v>129</v>
      </c>
      <c r="E409" s="30"/>
      <c r="F409" s="176" t="s">
        <v>706</v>
      </c>
      <c r="G409" s="30"/>
      <c r="H409" s="30"/>
      <c r="I409" s="30"/>
      <c r="J409" s="30"/>
      <c r="K409" s="30"/>
      <c r="L409" s="30"/>
      <c r="M409" s="33"/>
      <c r="N409" s="177"/>
      <c r="O409" s="178"/>
      <c r="P409" s="65"/>
      <c r="Q409" s="65"/>
      <c r="R409" s="65"/>
      <c r="S409" s="65"/>
      <c r="T409" s="65"/>
      <c r="U409" s="65"/>
      <c r="V409" s="65"/>
      <c r="W409" s="65"/>
      <c r="X409" s="66"/>
      <c r="Y409" s="28"/>
      <c r="Z409" s="28"/>
      <c r="AA409" s="28"/>
      <c r="AB409" s="28"/>
      <c r="AC409" s="28"/>
      <c r="AD409" s="28"/>
      <c r="AE409" s="28"/>
      <c r="AT409" s="14" t="s">
        <v>129</v>
      </c>
      <c r="AU409" s="14" t="s">
        <v>74</v>
      </c>
    </row>
    <row r="410" spans="1:65" s="2" customFormat="1" ht="24.2" customHeight="1">
      <c r="A410" s="28"/>
      <c r="B410" s="29"/>
      <c r="C410" s="160" t="s">
        <v>708</v>
      </c>
      <c r="D410" s="160" t="s">
        <v>122</v>
      </c>
      <c r="E410" s="161" t="s">
        <v>709</v>
      </c>
      <c r="F410" s="162" t="s">
        <v>710</v>
      </c>
      <c r="G410" s="163" t="s">
        <v>694</v>
      </c>
      <c r="H410" s="164">
        <v>1</v>
      </c>
      <c r="I410" s="165">
        <v>32.200000000000003</v>
      </c>
      <c r="J410" s="166"/>
      <c r="K410" s="165">
        <f>ROUND(P410*H410,2)</f>
        <v>32.200000000000003</v>
      </c>
      <c r="L410" s="162" t="s">
        <v>126</v>
      </c>
      <c r="M410" s="167"/>
      <c r="N410" s="168" t="s">
        <v>1</v>
      </c>
      <c r="O410" s="169" t="s">
        <v>37</v>
      </c>
      <c r="P410" s="170">
        <f>I410+J410</f>
        <v>32.200000000000003</v>
      </c>
      <c r="Q410" s="170">
        <f>ROUND(I410*H410,2)</f>
        <v>32.200000000000003</v>
      </c>
      <c r="R410" s="170">
        <f>ROUND(J410*H410,2)</f>
        <v>0</v>
      </c>
      <c r="S410" s="171">
        <v>0</v>
      </c>
      <c r="T410" s="171">
        <f>S410*H410</f>
        <v>0</v>
      </c>
      <c r="U410" s="171">
        <v>0</v>
      </c>
      <c r="V410" s="171">
        <f>U410*H410</f>
        <v>0</v>
      </c>
      <c r="W410" s="171">
        <v>0</v>
      </c>
      <c r="X410" s="172">
        <f>W410*H410</f>
        <v>0</v>
      </c>
      <c r="Y410" s="28"/>
      <c r="Z410" s="28"/>
      <c r="AA410" s="28"/>
      <c r="AB410" s="28"/>
      <c r="AC410" s="28"/>
      <c r="AD410" s="28"/>
      <c r="AE410" s="28"/>
      <c r="AR410" s="173" t="s">
        <v>153</v>
      </c>
      <c r="AT410" s="173" t="s">
        <v>122</v>
      </c>
      <c r="AU410" s="173" t="s">
        <v>74</v>
      </c>
      <c r="AY410" s="14" t="s">
        <v>127</v>
      </c>
      <c r="BE410" s="174">
        <f>IF(O410="základní",K410,0)</f>
        <v>32.200000000000003</v>
      </c>
      <c r="BF410" s="174">
        <f>IF(O410="snížená",K410,0)</f>
        <v>0</v>
      </c>
      <c r="BG410" s="174">
        <f>IF(O410="zákl. přenesená",K410,0)</f>
        <v>0</v>
      </c>
      <c r="BH410" s="174">
        <f>IF(O410="sníž. přenesená",K410,0)</f>
        <v>0</v>
      </c>
      <c r="BI410" s="174">
        <f>IF(O410="nulová",K410,0)</f>
        <v>0</v>
      </c>
      <c r="BJ410" s="14" t="s">
        <v>82</v>
      </c>
      <c r="BK410" s="174">
        <f>ROUND(P410*H410,2)</f>
        <v>32.200000000000003</v>
      </c>
      <c r="BL410" s="14" t="s">
        <v>137</v>
      </c>
      <c r="BM410" s="173" t="s">
        <v>711</v>
      </c>
    </row>
    <row r="411" spans="1:65" s="2" customFormat="1" ht="19.5">
      <c r="A411" s="28"/>
      <c r="B411" s="29"/>
      <c r="C411" s="30"/>
      <c r="D411" s="175" t="s">
        <v>129</v>
      </c>
      <c r="E411" s="30"/>
      <c r="F411" s="176" t="s">
        <v>710</v>
      </c>
      <c r="G411" s="30"/>
      <c r="H411" s="30"/>
      <c r="I411" s="30"/>
      <c r="J411" s="30"/>
      <c r="K411" s="30"/>
      <c r="L411" s="30"/>
      <c r="M411" s="33"/>
      <c r="N411" s="177"/>
      <c r="O411" s="178"/>
      <c r="P411" s="65"/>
      <c r="Q411" s="65"/>
      <c r="R411" s="65"/>
      <c r="S411" s="65"/>
      <c r="T411" s="65"/>
      <c r="U411" s="65"/>
      <c r="V411" s="65"/>
      <c r="W411" s="65"/>
      <c r="X411" s="66"/>
      <c r="Y411" s="28"/>
      <c r="Z411" s="28"/>
      <c r="AA411" s="28"/>
      <c r="AB411" s="28"/>
      <c r="AC411" s="28"/>
      <c r="AD411" s="28"/>
      <c r="AE411" s="28"/>
      <c r="AT411" s="14" t="s">
        <v>129</v>
      </c>
      <c r="AU411" s="14" t="s">
        <v>74</v>
      </c>
    </row>
    <row r="412" spans="1:65" s="2" customFormat="1" ht="24.2" customHeight="1">
      <c r="A412" s="28"/>
      <c r="B412" s="29"/>
      <c r="C412" s="160" t="s">
        <v>712</v>
      </c>
      <c r="D412" s="160" t="s">
        <v>122</v>
      </c>
      <c r="E412" s="161" t="s">
        <v>713</v>
      </c>
      <c r="F412" s="162" t="s">
        <v>714</v>
      </c>
      <c r="G412" s="163" t="s">
        <v>694</v>
      </c>
      <c r="H412" s="164">
        <v>1</v>
      </c>
      <c r="I412" s="165">
        <v>44.8</v>
      </c>
      <c r="J412" s="166"/>
      <c r="K412" s="165">
        <f>ROUND(P412*H412,2)</f>
        <v>44.8</v>
      </c>
      <c r="L412" s="162" t="s">
        <v>126</v>
      </c>
      <c r="M412" s="167"/>
      <c r="N412" s="168" t="s">
        <v>1</v>
      </c>
      <c r="O412" s="169" t="s">
        <v>37</v>
      </c>
      <c r="P412" s="170">
        <f>I412+J412</f>
        <v>44.8</v>
      </c>
      <c r="Q412" s="170">
        <f>ROUND(I412*H412,2)</f>
        <v>44.8</v>
      </c>
      <c r="R412" s="170">
        <f>ROUND(J412*H412,2)</f>
        <v>0</v>
      </c>
      <c r="S412" s="171">
        <v>0</v>
      </c>
      <c r="T412" s="171">
        <f>S412*H412</f>
        <v>0</v>
      </c>
      <c r="U412" s="171">
        <v>0</v>
      </c>
      <c r="V412" s="171">
        <f>U412*H412</f>
        <v>0</v>
      </c>
      <c r="W412" s="171">
        <v>0</v>
      </c>
      <c r="X412" s="172">
        <f>W412*H412</f>
        <v>0</v>
      </c>
      <c r="Y412" s="28"/>
      <c r="Z412" s="28"/>
      <c r="AA412" s="28"/>
      <c r="AB412" s="28"/>
      <c r="AC412" s="28"/>
      <c r="AD412" s="28"/>
      <c r="AE412" s="28"/>
      <c r="AR412" s="173" t="s">
        <v>153</v>
      </c>
      <c r="AT412" s="173" t="s">
        <v>122</v>
      </c>
      <c r="AU412" s="173" t="s">
        <v>74</v>
      </c>
      <c r="AY412" s="14" t="s">
        <v>127</v>
      </c>
      <c r="BE412" s="174">
        <f>IF(O412="základní",K412,0)</f>
        <v>44.8</v>
      </c>
      <c r="BF412" s="174">
        <f>IF(O412="snížená",K412,0)</f>
        <v>0</v>
      </c>
      <c r="BG412" s="174">
        <f>IF(O412="zákl. přenesená",K412,0)</f>
        <v>0</v>
      </c>
      <c r="BH412" s="174">
        <f>IF(O412="sníž. přenesená",K412,0)</f>
        <v>0</v>
      </c>
      <c r="BI412" s="174">
        <f>IF(O412="nulová",K412,0)</f>
        <v>0</v>
      </c>
      <c r="BJ412" s="14" t="s">
        <v>82</v>
      </c>
      <c r="BK412" s="174">
        <f>ROUND(P412*H412,2)</f>
        <v>44.8</v>
      </c>
      <c r="BL412" s="14" t="s">
        <v>137</v>
      </c>
      <c r="BM412" s="173" t="s">
        <v>715</v>
      </c>
    </row>
    <row r="413" spans="1:65" s="2" customFormat="1" ht="19.5">
      <c r="A413" s="28"/>
      <c r="B413" s="29"/>
      <c r="C413" s="30"/>
      <c r="D413" s="175" t="s">
        <v>129</v>
      </c>
      <c r="E413" s="30"/>
      <c r="F413" s="176" t="s">
        <v>714</v>
      </c>
      <c r="G413" s="30"/>
      <c r="H413" s="30"/>
      <c r="I413" s="30"/>
      <c r="J413" s="30"/>
      <c r="K413" s="30"/>
      <c r="L413" s="30"/>
      <c r="M413" s="33"/>
      <c r="N413" s="177"/>
      <c r="O413" s="178"/>
      <c r="P413" s="65"/>
      <c r="Q413" s="65"/>
      <c r="R413" s="65"/>
      <c r="S413" s="65"/>
      <c r="T413" s="65"/>
      <c r="U413" s="65"/>
      <c r="V413" s="65"/>
      <c r="W413" s="65"/>
      <c r="X413" s="66"/>
      <c r="Y413" s="28"/>
      <c r="Z413" s="28"/>
      <c r="AA413" s="28"/>
      <c r="AB413" s="28"/>
      <c r="AC413" s="28"/>
      <c r="AD413" s="28"/>
      <c r="AE413" s="28"/>
      <c r="AT413" s="14" t="s">
        <v>129</v>
      </c>
      <c r="AU413" s="14" t="s">
        <v>74</v>
      </c>
    </row>
    <row r="414" spans="1:65" s="2" customFormat="1" ht="37.9" customHeight="1">
      <c r="A414" s="28"/>
      <c r="B414" s="29"/>
      <c r="C414" s="160" t="s">
        <v>716</v>
      </c>
      <c r="D414" s="160" t="s">
        <v>122</v>
      </c>
      <c r="E414" s="161" t="s">
        <v>717</v>
      </c>
      <c r="F414" s="162" t="s">
        <v>718</v>
      </c>
      <c r="G414" s="163" t="s">
        <v>694</v>
      </c>
      <c r="H414" s="164">
        <v>1560</v>
      </c>
      <c r="I414" s="165">
        <v>6.68</v>
      </c>
      <c r="J414" s="166"/>
      <c r="K414" s="165">
        <f>ROUND(P414*H414,2)</f>
        <v>10420.799999999999</v>
      </c>
      <c r="L414" s="162" t="s">
        <v>126</v>
      </c>
      <c r="M414" s="167"/>
      <c r="N414" s="168" t="s">
        <v>1</v>
      </c>
      <c r="O414" s="169" t="s">
        <v>37</v>
      </c>
      <c r="P414" s="170">
        <f>I414+J414</f>
        <v>6.68</v>
      </c>
      <c r="Q414" s="170">
        <f>ROUND(I414*H414,2)</f>
        <v>10420.799999999999</v>
      </c>
      <c r="R414" s="170">
        <f>ROUND(J414*H414,2)</f>
        <v>0</v>
      </c>
      <c r="S414" s="171">
        <v>0</v>
      </c>
      <c r="T414" s="171">
        <f>S414*H414</f>
        <v>0</v>
      </c>
      <c r="U414" s="171">
        <v>0</v>
      </c>
      <c r="V414" s="171">
        <f>U414*H414</f>
        <v>0</v>
      </c>
      <c r="W414" s="171">
        <v>0</v>
      </c>
      <c r="X414" s="172">
        <f>W414*H414</f>
        <v>0</v>
      </c>
      <c r="Y414" s="28"/>
      <c r="Z414" s="28"/>
      <c r="AA414" s="28"/>
      <c r="AB414" s="28"/>
      <c r="AC414" s="28"/>
      <c r="AD414" s="28"/>
      <c r="AE414" s="28"/>
      <c r="AR414" s="173" t="s">
        <v>84</v>
      </c>
      <c r="AT414" s="173" t="s">
        <v>122</v>
      </c>
      <c r="AU414" s="173" t="s">
        <v>74</v>
      </c>
      <c r="AY414" s="14" t="s">
        <v>127</v>
      </c>
      <c r="BE414" s="174">
        <f>IF(O414="základní",K414,0)</f>
        <v>10420.799999999999</v>
      </c>
      <c r="BF414" s="174">
        <f>IF(O414="snížená",K414,0)</f>
        <v>0</v>
      </c>
      <c r="BG414" s="174">
        <f>IF(O414="zákl. přenesená",K414,0)</f>
        <v>0</v>
      </c>
      <c r="BH414" s="174">
        <f>IF(O414="sníž. přenesená",K414,0)</f>
        <v>0</v>
      </c>
      <c r="BI414" s="174">
        <f>IF(O414="nulová",K414,0)</f>
        <v>0</v>
      </c>
      <c r="BJ414" s="14" t="s">
        <v>82</v>
      </c>
      <c r="BK414" s="174">
        <f>ROUND(P414*H414,2)</f>
        <v>10420.799999999999</v>
      </c>
      <c r="BL414" s="14" t="s">
        <v>82</v>
      </c>
      <c r="BM414" s="173" t="s">
        <v>719</v>
      </c>
    </row>
    <row r="415" spans="1:65" s="2" customFormat="1" ht="19.5">
      <c r="A415" s="28"/>
      <c r="B415" s="29"/>
      <c r="C415" s="30"/>
      <c r="D415" s="175" t="s">
        <v>129</v>
      </c>
      <c r="E415" s="30"/>
      <c r="F415" s="176" t="s">
        <v>718</v>
      </c>
      <c r="G415" s="30"/>
      <c r="H415" s="30"/>
      <c r="I415" s="30"/>
      <c r="J415" s="30"/>
      <c r="K415" s="30"/>
      <c r="L415" s="30"/>
      <c r="M415" s="33"/>
      <c r="N415" s="177"/>
      <c r="O415" s="178"/>
      <c r="P415" s="65"/>
      <c r="Q415" s="65"/>
      <c r="R415" s="65"/>
      <c r="S415" s="65"/>
      <c r="T415" s="65"/>
      <c r="U415" s="65"/>
      <c r="V415" s="65"/>
      <c r="W415" s="65"/>
      <c r="X415" s="66"/>
      <c r="Y415" s="28"/>
      <c r="Z415" s="28"/>
      <c r="AA415" s="28"/>
      <c r="AB415" s="28"/>
      <c r="AC415" s="28"/>
      <c r="AD415" s="28"/>
      <c r="AE415" s="28"/>
      <c r="AT415" s="14" t="s">
        <v>129</v>
      </c>
      <c r="AU415" s="14" t="s">
        <v>74</v>
      </c>
    </row>
    <row r="416" spans="1:65" s="2" customFormat="1" ht="37.9" customHeight="1">
      <c r="A416" s="28"/>
      <c r="B416" s="29"/>
      <c r="C416" s="160" t="s">
        <v>720</v>
      </c>
      <c r="D416" s="160" t="s">
        <v>122</v>
      </c>
      <c r="E416" s="161" t="s">
        <v>721</v>
      </c>
      <c r="F416" s="162" t="s">
        <v>722</v>
      </c>
      <c r="G416" s="163" t="s">
        <v>694</v>
      </c>
      <c r="H416" s="164">
        <v>1</v>
      </c>
      <c r="I416" s="165">
        <v>9.5</v>
      </c>
      <c r="J416" s="166"/>
      <c r="K416" s="165">
        <f>ROUND(P416*H416,2)</f>
        <v>9.5</v>
      </c>
      <c r="L416" s="162" t="s">
        <v>126</v>
      </c>
      <c r="M416" s="167"/>
      <c r="N416" s="168" t="s">
        <v>1</v>
      </c>
      <c r="O416" s="169" t="s">
        <v>37</v>
      </c>
      <c r="P416" s="170">
        <f>I416+J416</f>
        <v>9.5</v>
      </c>
      <c r="Q416" s="170">
        <f>ROUND(I416*H416,2)</f>
        <v>9.5</v>
      </c>
      <c r="R416" s="170">
        <f>ROUND(J416*H416,2)</f>
        <v>0</v>
      </c>
      <c r="S416" s="171">
        <v>0</v>
      </c>
      <c r="T416" s="171">
        <f>S416*H416</f>
        <v>0</v>
      </c>
      <c r="U416" s="171">
        <v>0</v>
      </c>
      <c r="V416" s="171">
        <f>U416*H416</f>
        <v>0</v>
      </c>
      <c r="W416" s="171">
        <v>0</v>
      </c>
      <c r="X416" s="172">
        <f>W416*H416</f>
        <v>0</v>
      </c>
      <c r="Y416" s="28"/>
      <c r="Z416" s="28"/>
      <c r="AA416" s="28"/>
      <c r="AB416" s="28"/>
      <c r="AC416" s="28"/>
      <c r="AD416" s="28"/>
      <c r="AE416" s="28"/>
      <c r="AR416" s="173" t="s">
        <v>84</v>
      </c>
      <c r="AT416" s="173" t="s">
        <v>122</v>
      </c>
      <c r="AU416" s="173" t="s">
        <v>74</v>
      </c>
      <c r="AY416" s="14" t="s">
        <v>127</v>
      </c>
      <c r="BE416" s="174">
        <f>IF(O416="základní",K416,0)</f>
        <v>9.5</v>
      </c>
      <c r="BF416" s="174">
        <f>IF(O416="snížená",K416,0)</f>
        <v>0</v>
      </c>
      <c r="BG416" s="174">
        <f>IF(O416="zákl. přenesená",K416,0)</f>
        <v>0</v>
      </c>
      <c r="BH416" s="174">
        <f>IF(O416="sníž. přenesená",K416,0)</f>
        <v>0</v>
      </c>
      <c r="BI416" s="174">
        <f>IF(O416="nulová",K416,0)</f>
        <v>0</v>
      </c>
      <c r="BJ416" s="14" t="s">
        <v>82</v>
      </c>
      <c r="BK416" s="174">
        <f>ROUND(P416*H416,2)</f>
        <v>9.5</v>
      </c>
      <c r="BL416" s="14" t="s">
        <v>82</v>
      </c>
      <c r="BM416" s="173" t="s">
        <v>723</v>
      </c>
    </row>
    <row r="417" spans="1:65" s="2" customFormat="1" ht="19.5">
      <c r="A417" s="28"/>
      <c r="B417" s="29"/>
      <c r="C417" s="30"/>
      <c r="D417" s="175" t="s">
        <v>129</v>
      </c>
      <c r="E417" s="30"/>
      <c r="F417" s="176" t="s">
        <v>722</v>
      </c>
      <c r="G417" s="30"/>
      <c r="H417" s="30"/>
      <c r="I417" s="30"/>
      <c r="J417" s="30"/>
      <c r="K417" s="30"/>
      <c r="L417" s="30"/>
      <c r="M417" s="33"/>
      <c r="N417" s="177"/>
      <c r="O417" s="178"/>
      <c r="P417" s="65"/>
      <c r="Q417" s="65"/>
      <c r="R417" s="65"/>
      <c r="S417" s="65"/>
      <c r="T417" s="65"/>
      <c r="U417" s="65"/>
      <c r="V417" s="65"/>
      <c r="W417" s="65"/>
      <c r="X417" s="66"/>
      <c r="Y417" s="28"/>
      <c r="Z417" s="28"/>
      <c r="AA417" s="28"/>
      <c r="AB417" s="28"/>
      <c r="AC417" s="28"/>
      <c r="AD417" s="28"/>
      <c r="AE417" s="28"/>
      <c r="AT417" s="14" t="s">
        <v>129</v>
      </c>
      <c r="AU417" s="14" t="s">
        <v>74</v>
      </c>
    </row>
    <row r="418" spans="1:65" s="2" customFormat="1" ht="37.9" customHeight="1">
      <c r="A418" s="28"/>
      <c r="B418" s="29"/>
      <c r="C418" s="160" t="s">
        <v>724</v>
      </c>
      <c r="D418" s="160" t="s">
        <v>122</v>
      </c>
      <c r="E418" s="161" t="s">
        <v>725</v>
      </c>
      <c r="F418" s="162" t="s">
        <v>726</v>
      </c>
      <c r="G418" s="163" t="s">
        <v>694</v>
      </c>
      <c r="H418" s="164">
        <v>1</v>
      </c>
      <c r="I418" s="165">
        <v>10.1</v>
      </c>
      <c r="J418" s="166"/>
      <c r="K418" s="165">
        <f>ROUND(P418*H418,2)</f>
        <v>10.1</v>
      </c>
      <c r="L418" s="162" t="s">
        <v>126</v>
      </c>
      <c r="M418" s="167"/>
      <c r="N418" s="168" t="s">
        <v>1</v>
      </c>
      <c r="O418" s="169" t="s">
        <v>37</v>
      </c>
      <c r="P418" s="170">
        <f>I418+J418</f>
        <v>10.1</v>
      </c>
      <c r="Q418" s="170">
        <f>ROUND(I418*H418,2)</f>
        <v>10.1</v>
      </c>
      <c r="R418" s="170">
        <f>ROUND(J418*H418,2)</f>
        <v>0</v>
      </c>
      <c r="S418" s="171">
        <v>0</v>
      </c>
      <c r="T418" s="171">
        <f>S418*H418</f>
        <v>0</v>
      </c>
      <c r="U418" s="171">
        <v>0</v>
      </c>
      <c r="V418" s="171">
        <f>U418*H418</f>
        <v>0</v>
      </c>
      <c r="W418" s="171">
        <v>0</v>
      </c>
      <c r="X418" s="172">
        <f>W418*H418</f>
        <v>0</v>
      </c>
      <c r="Y418" s="28"/>
      <c r="Z418" s="28"/>
      <c r="AA418" s="28"/>
      <c r="AB418" s="28"/>
      <c r="AC418" s="28"/>
      <c r="AD418" s="28"/>
      <c r="AE418" s="28"/>
      <c r="AR418" s="173" t="s">
        <v>84</v>
      </c>
      <c r="AT418" s="173" t="s">
        <v>122</v>
      </c>
      <c r="AU418" s="173" t="s">
        <v>74</v>
      </c>
      <c r="AY418" s="14" t="s">
        <v>127</v>
      </c>
      <c r="BE418" s="174">
        <f>IF(O418="základní",K418,0)</f>
        <v>10.1</v>
      </c>
      <c r="BF418" s="174">
        <f>IF(O418="snížená",K418,0)</f>
        <v>0</v>
      </c>
      <c r="BG418" s="174">
        <f>IF(O418="zákl. přenesená",K418,0)</f>
        <v>0</v>
      </c>
      <c r="BH418" s="174">
        <f>IF(O418="sníž. přenesená",K418,0)</f>
        <v>0</v>
      </c>
      <c r="BI418" s="174">
        <f>IF(O418="nulová",K418,0)</f>
        <v>0</v>
      </c>
      <c r="BJ418" s="14" t="s">
        <v>82</v>
      </c>
      <c r="BK418" s="174">
        <f>ROUND(P418*H418,2)</f>
        <v>10.1</v>
      </c>
      <c r="BL418" s="14" t="s">
        <v>82</v>
      </c>
      <c r="BM418" s="173" t="s">
        <v>727</v>
      </c>
    </row>
    <row r="419" spans="1:65" s="2" customFormat="1" ht="19.5">
      <c r="A419" s="28"/>
      <c r="B419" s="29"/>
      <c r="C419" s="30"/>
      <c r="D419" s="175" t="s">
        <v>129</v>
      </c>
      <c r="E419" s="30"/>
      <c r="F419" s="176" t="s">
        <v>726</v>
      </c>
      <c r="G419" s="30"/>
      <c r="H419" s="30"/>
      <c r="I419" s="30"/>
      <c r="J419" s="30"/>
      <c r="K419" s="30"/>
      <c r="L419" s="30"/>
      <c r="M419" s="33"/>
      <c r="N419" s="177"/>
      <c r="O419" s="178"/>
      <c r="P419" s="65"/>
      <c r="Q419" s="65"/>
      <c r="R419" s="65"/>
      <c r="S419" s="65"/>
      <c r="T419" s="65"/>
      <c r="U419" s="65"/>
      <c r="V419" s="65"/>
      <c r="W419" s="65"/>
      <c r="X419" s="66"/>
      <c r="Y419" s="28"/>
      <c r="Z419" s="28"/>
      <c r="AA419" s="28"/>
      <c r="AB419" s="28"/>
      <c r="AC419" s="28"/>
      <c r="AD419" s="28"/>
      <c r="AE419" s="28"/>
      <c r="AT419" s="14" t="s">
        <v>129</v>
      </c>
      <c r="AU419" s="14" t="s">
        <v>74</v>
      </c>
    </row>
    <row r="420" spans="1:65" s="2" customFormat="1" ht="37.9" customHeight="1">
      <c r="A420" s="28"/>
      <c r="B420" s="29"/>
      <c r="C420" s="160" t="s">
        <v>728</v>
      </c>
      <c r="D420" s="160" t="s">
        <v>122</v>
      </c>
      <c r="E420" s="161" t="s">
        <v>729</v>
      </c>
      <c r="F420" s="162" t="s">
        <v>730</v>
      </c>
      <c r="G420" s="163" t="s">
        <v>694</v>
      </c>
      <c r="H420" s="164">
        <v>3840</v>
      </c>
      <c r="I420" s="165">
        <v>11.6</v>
      </c>
      <c r="J420" s="166"/>
      <c r="K420" s="165">
        <f>ROUND(P420*H420,2)</f>
        <v>44544</v>
      </c>
      <c r="L420" s="162" t="s">
        <v>126</v>
      </c>
      <c r="M420" s="167"/>
      <c r="N420" s="168" t="s">
        <v>1</v>
      </c>
      <c r="O420" s="169" t="s">
        <v>37</v>
      </c>
      <c r="P420" s="170">
        <f>I420+J420</f>
        <v>11.6</v>
      </c>
      <c r="Q420" s="170">
        <f>ROUND(I420*H420,2)</f>
        <v>44544</v>
      </c>
      <c r="R420" s="170">
        <f>ROUND(J420*H420,2)</f>
        <v>0</v>
      </c>
      <c r="S420" s="171">
        <v>0</v>
      </c>
      <c r="T420" s="171">
        <f>S420*H420</f>
        <v>0</v>
      </c>
      <c r="U420" s="171">
        <v>0</v>
      </c>
      <c r="V420" s="171">
        <f>U420*H420</f>
        <v>0</v>
      </c>
      <c r="W420" s="171">
        <v>0</v>
      </c>
      <c r="X420" s="172">
        <f>W420*H420</f>
        <v>0</v>
      </c>
      <c r="Y420" s="28"/>
      <c r="Z420" s="28"/>
      <c r="AA420" s="28"/>
      <c r="AB420" s="28"/>
      <c r="AC420" s="28"/>
      <c r="AD420" s="28"/>
      <c r="AE420" s="28"/>
      <c r="AR420" s="173" t="s">
        <v>84</v>
      </c>
      <c r="AT420" s="173" t="s">
        <v>122</v>
      </c>
      <c r="AU420" s="173" t="s">
        <v>74</v>
      </c>
      <c r="AY420" s="14" t="s">
        <v>127</v>
      </c>
      <c r="BE420" s="174">
        <f>IF(O420="základní",K420,0)</f>
        <v>44544</v>
      </c>
      <c r="BF420" s="174">
        <f>IF(O420="snížená",K420,0)</f>
        <v>0</v>
      </c>
      <c r="BG420" s="174">
        <f>IF(O420="zákl. přenesená",K420,0)</f>
        <v>0</v>
      </c>
      <c r="BH420" s="174">
        <f>IF(O420="sníž. přenesená",K420,0)</f>
        <v>0</v>
      </c>
      <c r="BI420" s="174">
        <f>IF(O420="nulová",K420,0)</f>
        <v>0</v>
      </c>
      <c r="BJ420" s="14" t="s">
        <v>82</v>
      </c>
      <c r="BK420" s="174">
        <f>ROUND(P420*H420,2)</f>
        <v>44544</v>
      </c>
      <c r="BL420" s="14" t="s">
        <v>82</v>
      </c>
      <c r="BM420" s="173" t="s">
        <v>731</v>
      </c>
    </row>
    <row r="421" spans="1:65" s="2" customFormat="1" ht="19.5">
      <c r="A421" s="28"/>
      <c r="B421" s="29"/>
      <c r="C421" s="30"/>
      <c r="D421" s="175" t="s">
        <v>129</v>
      </c>
      <c r="E421" s="30"/>
      <c r="F421" s="176" t="s">
        <v>730</v>
      </c>
      <c r="G421" s="30"/>
      <c r="H421" s="30"/>
      <c r="I421" s="30"/>
      <c r="J421" s="30"/>
      <c r="K421" s="30"/>
      <c r="L421" s="30"/>
      <c r="M421" s="33"/>
      <c r="N421" s="177"/>
      <c r="O421" s="178"/>
      <c r="P421" s="65"/>
      <c r="Q421" s="65"/>
      <c r="R421" s="65"/>
      <c r="S421" s="65"/>
      <c r="T421" s="65"/>
      <c r="U421" s="65"/>
      <c r="V421" s="65"/>
      <c r="W421" s="65"/>
      <c r="X421" s="66"/>
      <c r="Y421" s="28"/>
      <c r="Z421" s="28"/>
      <c r="AA421" s="28"/>
      <c r="AB421" s="28"/>
      <c r="AC421" s="28"/>
      <c r="AD421" s="28"/>
      <c r="AE421" s="28"/>
      <c r="AT421" s="14" t="s">
        <v>129</v>
      </c>
      <c r="AU421" s="14" t="s">
        <v>74</v>
      </c>
    </row>
    <row r="422" spans="1:65" s="2" customFormat="1" ht="37.9" customHeight="1">
      <c r="A422" s="28"/>
      <c r="B422" s="29"/>
      <c r="C422" s="160" t="s">
        <v>732</v>
      </c>
      <c r="D422" s="160" t="s">
        <v>122</v>
      </c>
      <c r="E422" s="161" t="s">
        <v>733</v>
      </c>
      <c r="F422" s="162" t="s">
        <v>734</v>
      </c>
      <c r="G422" s="163" t="s">
        <v>694</v>
      </c>
      <c r="H422" s="164">
        <v>360</v>
      </c>
      <c r="I422" s="165">
        <v>10.1</v>
      </c>
      <c r="J422" s="166"/>
      <c r="K422" s="165">
        <f>ROUND(P422*H422,2)</f>
        <v>3636</v>
      </c>
      <c r="L422" s="162" t="s">
        <v>126</v>
      </c>
      <c r="M422" s="167"/>
      <c r="N422" s="168" t="s">
        <v>1</v>
      </c>
      <c r="O422" s="169" t="s">
        <v>37</v>
      </c>
      <c r="P422" s="170">
        <f>I422+J422</f>
        <v>10.1</v>
      </c>
      <c r="Q422" s="170">
        <f>ROUND(I422*H422,2)</f>
        <v>3636</v>
      </c>
      <c r="R422" s="170">
        <f>ROUND(J422*H422,2)</f>
        <v>0</v>
      </c>
      <c r="S422" s="171">
        <v>0</v>
      </c>
      <c r="T422" s="171">
        <f>S422*H422</f>
        <v>0</v>
      </c>
      <c r="U422" s="171">
        <v>0</v>
      </c>
      <c r="V422" s="171">
        <f>U422*H422</f>
        <v>0</v>
      </c>
      <c r="W422" s="171">
        <v>0</v>
      </c>
      <c r="X422" s="172">
        <f>W422*H422</f>
        <v>0</v>
      </c>
      <c r="Y422" s="28"/>
      <c r="Z422" s="28"/>
      <c r="AA422" s="28"/>
      <c r="AB422" s="28"/>
      <c r="AC422" s="28"/>
      <c r="AD422" s="28"/>
      <c r="AE422" s="28"/>
      <c r="AR422" s="173" t="s">
        <v>84</v>
      </c>
      <c r="AT422" s="173" t="s">
        <v>122</v>
      </c>
      <c r="AU422" s="173" t="s">
        <v>74</v>
      </c>
      <c r="AY422" s="14" t="s">
        <v>127</v>
      </c>
      <c r="BE422" s="174">
        <f>IF(O422="základní",K422,0)</f>
        <v>3636</v>
      </c>
      <c r="BF422" s="174">
        <f>IF(O422="snížená",K422,0)</f>
        <v>0</v>
      </c>
      <c r="BG422" s="174">
        <f>IF(O422="zákl. přenesená",K422,0)</f>
        <v>0</v>
      </c>
      <c r="BH422" s="174">
        <f>IF(O422="sníž. přenesená",K422,0)</f>
        <v>0</v>
      </c>
      <c r="BI422" s="174">
        <f>IF(O422="nulová",K422,0)</f>
        <v>0</v>
      </c>
      <c r="BJ422" s="14" t="s">
        <v>82</v>
      </c>
      <c r="BK422" s="174">
        <f>ROUND(P422*H422,2)</f>
        <v>3636</v>
      </c>
      <c r="BL422" s="14" t="s">
        <v>82</v>
      </c>
      <c r="BM422" s="173" t="s">
        <v>735</v>
      </c>
    </row>
    <row r="423" spans="1:65" s="2" customFormat="1" ht="19.5">
      <c r="A423" s="28"/>
      <c r="B423" s="29"/>
      <c r="C423" s="30"/>
      <c r="D423" s="175" t="s">
        <v>129</v>
      </c>
      <c r="E423" s="30"/>
      <c r="F423" s="176" t="s">
        <v>734</v>
      </c>
      <c r="G423" s="30"/>
      <c r="H423" s="30"/>
      <c r="I423" s="30"/>
      <c r="J423" s="30"/>
      <c r="K423" s="30"/>
      <c r="L423" s="30"/>
      <c r="M423" s="33"/>
      <c r="N423" s="177"/>
      <c r="O423" s="178"/>
      <c r="P423" s="65"/>
      <c r="Q423" s="65"/>
      <c r="R423" s="65"/>
      <c r="S423" s="65"/>
      <c r="T423" s="65"/>
      <c r="U423" s="65"/>
      <c r="V423" s="65"/>
      <c r="W423" s="65"/>
      <c r="X423" s="66"/>
      <c r="Y423" s="28"/>
      <c r="Z423" s="28"/>
      <c r="AA423" s="28"/>
      <c r="AB423" s="28"/>
      <c r="AC423" s="28"/>
      <c r="AD423" s="28"/>
      <c r="AE423" s="28"/>
      <c r="AT423" s="14" t="s">
        <v>129</v>
      </c>
      <c r="AU423" s="14" t="s">
        <v>74</v>
      </c>
    </row>
    <row r="424" spans="1:65" s="2" customFormat="1" ht="37.9" customHeight="1">
      <c r="A424" s="28"/>
      <c r="B424" s="29"/>
      <c r="C424" s="160" t="s">
        <v>736</v>
      </c>
      <c r="D424" s="160" t="s">
        <v>122</v>
      </c>
      <c r="E424" s="161" t="s">
        <v>737</v>
      </c>
      <c r="F424" s="162" t="s">
        <v>738</v>
      </c>
      <c r="G424" s="163" t="s">
        <v>694</v>
      </c>
      <c r="H424" s="164">
        <v>1</v>
      </c>
      <c r="I424" s="165">
        <v>11.6</v>
      </c>
      <c r="J424" s="166"/>
      <c r="K424" s="165">
        <f>ROUND(P424*H424,2)</f>
        <v>11.6</v>
      </c>
      <c r="L424" s="162" t="s">
        <v>126</v>
      </c>
      <c r="M424" s="167"/>
      <c r="N424" s="168" t="s">
        <v>1</v>
      </c>
      <c r="O424" s="169" t="s">
        <v>37</v>
      </c>
      <c r="P424" s="170">
        <f>I424+J424</f>
        <v>11.6</v>
      </c>
      <c r="Q424" s="170">
        <f>ROUND(I424*H424,2)</f>
        <v>11.6</v>
      </c>
      <c r="R424" s="170">
        <f>ROUND(J424*H424,2)</f>
        <v>0</v>
      </c>
      <c r="S424" s="171">
        <v>0</v>
      </c>
      <c r="T424" s="171">
        <f>S424*H424</f>
        <v>0</v>
      </c>
      <c r="U424" s="171">
        <v>0</v>
      </c>
      <c r="V424" s="171">
        <f>U424*H424</f>
        <v>0</v>
      </c>
      <c r="W424" s="171">
        <v>0</v>
      </c>
      <c r="X424" s="172">
        <f>W424*H424</f>
        <v>0</v>
      </c>
      <c r="Y424" s="28"/>
      <c r="Z424" s="28"/>
      <c r="AA424" s="28"/>
      <c r="AB424" s="28"/>
      <c r="AC424" s="28"/>
      <c r="AD424" s="28"/>
      <c r="AE424" s="28"/>
      <c r="AR424" s="173" t="s">
        <v>153</v>
      </c>
      <c r="AT424" s="173" t="s">
        <v>122</v>
      </c>
      <c r="AU424" s="173" t="s">
        <v>74</v>
      </c>
      <c r="AY424" s="14" t="s">
        <v>127</v>
      </c>
      <c r="BE424" s="174">
        <f>IF(O424="základní",K424,0)</f>
        <v>11.6</v>
      </c>
      <c r="BF424" s="174">
        <f>IF(O424="snížená",K424,0)</f>
        <v>0</v>
      </c>
      <c r="BG424" s="174">
        <f>IF(O424="zákl. přenesená",K424,0)</f>
        <v>0</v>
      </c>
      <c r="BH424" s="174">
        <f>IF(O424="sníž. přenesená",K424,0)</f>
        <v>0</v>
      </c>
      <c r="BI424" s="174">
        <f>IF(O424="nulová",K424,0)</f>
        <v>0</v>
      </c>
      <c r="BJ424" s="14" t="s">
        <v>82</v>
      </c>
      <c r="BK424" s="174">
        <f>ROUND(P424*H424,2)</f>
        <v>11.6</v>
      </c>
      <c r="BL424" s="14" t="s">
        <v>137</v>
      </c>
      <c r="BM424" s="173" t="s">
        <v>739</v>
      </c>
    </row>
    <row r="425" spans="1:65" s="2" customFormat="1" ht="19.5">
      <c r="A425" s="28"/>
      <c r="B425" s="29"/>
      <c r="C425" s="30"/>
      <c r="D425" s="175" t="s">
        <v>129</v>
      </c>
      <c r="E425" s="30"/>
      <c r="F425" s="176" t="s">
        <v>738</v>
      </c>
      <c r="G425" s="30"/>
      <c r="H425" s="30"/>
      <c r="I425" s="30"/>
      <c r="J425" s="30"/>
      <c r="K425" s="30"/>
      <c r="L425" s="30"/>
      <c r="M425" s="33"/>
      <c r="N425" s="177"/>
      <c r="O425" s="178"/>
      <c r="P425" s="65"/>
      <c r="Q425" s="65"/>
      <c r="R425" s="65"/>
      <c r="S425" s="65"/>
      <c r="T425" s="65"/>
      <c r="U425" s="65"/>
      <c r="V425" s="65"/>
      <c r="W425" s="65"/>
      <c r="X425" s="66"/>
      <c r="Y425" s="28"/>
      <c r="Z425" s="28"/>
      <c r="AA425" s="28"/>
      <c r="AB425" s="28"/>
      <c r="AC425" s="28"/>
      <c r="AD425" s="28"/>
      <c r="AE425" s="28"/>
      <c r="AT425" s="14" t="s">
        <v>129</v>
      </c>
      <c r="AU425" s="14" t="s">
        <v>74</v>
      </c>
    </row>
    <row r="426" spans="1:65" s="2" customFormat="1" ht="37.9" customHeight="1">
      <c r="A426" s="28"/>
      <c r="B426" s="29"/>
      <c r="C426" s="160" t="s">
        <v>740</v>
      </c>
      <c r="D426" s="160" t="s">
        <v>122</v>
      </c>
      <c r="E426" s="161" t="s">
        <v>741</v>
      </c>
      <c r="F426" s="162" t="s">
        <v>742</v>
      </c>
      <c r="G426" s="163" t="s">
        <v>694</v>
      </c>
      <c r="H426" s="164">
        <v>1</v>
      </c>
      <c r="I426" s="165">
        <v>14.1</v>
      </c>
      <c r="J426" s="166"/>
      <c r="K426" s="165">
        <f>ROUND(P426*H426,2)</f>
        <v>14.1</v>
      </c>
      <c r="L426" s="162" t="s">
        <v>126</v>
      </c>
      <c r="M426" s="167"/>
      <c r="N426" s="168" t="s">
        <v>1</v>
      </c>
      <c r="O426" s="169" t="s">
        <v>37</v>
      </c>
      <c r="P426" s="170">
        <f>I426+J426</f>
        <v>14.1</v>
      </c>
      <c r="Q426" s="170">
        <f>ROUND(I426*H426,2)</f>
        <v>14.1</v>
      </c>
      <c r="R426" s="170">
        <f>ROUND(J426*H426,2)</f>
        <v>0</v>
      </c>
      <c r="S426" s="171">
        <v>0</v>
      </c>
      <c r="T426" s="171">
        <f>S426*H426</f>
        <v>0</v>
      </c>
      <c r="U426" s="171">
        <v>0</v>
      </c>
      <c r="V426" s="171">
        <f>U426*H426</f>
        <v>0</v>
      </c>
      <c r="W426" s="171">
        <v>0</v>
      </c>
      <c r="X426" s="172">
        <f>W426*H426</f>
        <v>0</v>
      </c>
      <c r="Y426" s="28"/>
      <c r="Z426" s="28"/>
      <c r="AA426" s="28"/>
      <c r="AB426" s="28"/>
      <c r="AC426" s="28"/>
      <c r="AD426" s="28"/>
      <c r="AE426" s="28"/>
      <c r="AR426" s="173" t="s">
        <v>84</v>
      </c>
      <c r="AT426" s="173" t="s">
        <v>122</v>
      </c>
      <c r="AU426" s="173" t="s">
        <v>74</v>
      </c>
      <c r="AY426" s="14" t="s">
        <v>127</v>
      </c>
      <c r="BE426" s="174">
        <f>IF(O426="základní",K426,0)</f>
        <v>14.1</v>
      </c>
      <c r="BF426" s="174">
        <f>IF(O426="snížená",K426,0)</f>
        <v>0</v>
      </c>
      <c r="BG426" s="174">
        <f>IF(O426="zákl. přenesená",K426,0)</f>
        <v>0</v>
      </c>
      <c r="BH426" s="174">
        <f>IF(O426="sníž. přenesená",K426,0)</f>
        <v>0</v>
      </c>
      <c r="BI426" s="174">
        <f>IF(O426="nulová",K426,0)</f>
        <v>0</v>
      </c>
      <c r="BJ426" s="14" t="s">
        <v>82</v>
      </c>
      <c r="BK426" s="174">
        <f>ROUND(P426*H426,2)</f>
        <v>14.1</v>
      </c>
      <c r="BL426" s="14" t="s">
        <v>82</v>
      </c>
      <c r="BM426" s="173" t="s">
        <v>743</v>
      </c>
    </row>
    <row r="427" spans="1:65" s="2" customFormat="1" ht="19.5">
      <c r="A427" s="28"/>
      <c r="B427" s="29"/>
      <c r="C427" s="30"/>
      <c r="D427" s="175" t="s">
        <v>129</v>
      </c>
      <c r="E427" s="30"/>
      <c r="F427" s="176" t="s">
        <v>742</v>
      </c>
      <c r="G427" s="30"/>
      <c r="H427" s="30"/>
      <c r="I427" s="30"/>
      <c r="J427" s="30"/>
      <c r="K427" s="30"/>
      <c r="L427" s="30"/>
      <c r="M427" s="33"/>
      <c r="N427" s="177"/>
      <c r="O427" s="178"/>
      <c r="P427" s="65"/>
      <c r="Q427" s="65"/>
      <c r="R427" s="65"/>
      <c r="S427" s="65"/>
      <c r="T427" s="65"/>
      <c r="U427" s="65"/>
      <c r="V427" s="65"/>
      <c r="W427" s="65"/>
      <c r="X427" s="66"/>
      <c r="Y427" s="28"/>
      <c r="Z427" s="28"/>
      <c r="AA427" s="28"/>
      <c r="AB427" s="28"/>
      <c r="AC427" s="28"/>
      <c r="AD427" s="28"/>
      <c r="AE427" s="28"/>
      <c r="AT427" s="14" t="s">
        <v>129</v>
      </c>
      <c r="AU427" s="14" t="s">
        <v>74</v>
      </c>
    </row>
    <row r="428" spans="1:65" s="2" customFormat="1" ht="37.9" customHeight="1">
      <c r="A428" s="28"/>
      <c r="B428" s="29"/>
      <c r="C428" s="160" t="s">
        <v>744</v>
      </c>
      <c r="D428" s="160" t="s">
        <v>122</v>
      </c>
      <c r="E428" s="161" t="s">
        <v>745</v>
      </c>
      <c r="F428" s="162" t="s">
        <v>746</v>
      </c>
      <c r="G428" s="163" t="s">
        <v>694</v>
      </c>
      <c r="H428" s="164">
        <v>1</v>
      </c>
      <c r="I428" s="165">
        <v>12.7</v>
      </c>
      <c r="J428" s="166"/>
      <c r="K428" s="165">
        <f>ROUND(P428*H428,2)</f>
        <v>12.7</v>
      </c>
      <c r="L428" s="162" t="s">
        <v>126</v>
      </c>
      <c r="M428" s="167"/>
      <c r="N428" s="168" t="s">
        <v>1</v>
      </c>
      <c r="O428" s="169" t="s">
        <v>37</v>
      </c>
      <c r="P428" s="170">
        <f>I428+J428</f>
        <v>12.7</v>
      </c>
      <c r="Q428" s="170">
        <f>ROUND(I428*H428,2)</f>
        <v>12.7</v>
      </c>
      <c r="R428" s="170">
        <f>ROUND(J428*H428,2)</f>
        <v>0</v>
      </c>
      <c r="S428" s="171">
        <v>0</v>
      </c>
      <c r="T428" s="171">
        <f>S428*H428</f>
        <v>0</v>
      </c>
      <c r="U428" s="171">
        <v>0</v>
      </c>
      <c r="V428" s="171">
        <f>U428*H428</f>
        <v>0</v>
      </c>
      <c r="W428" s="171">
        <v>0</v>
      </c>
      <c r="X428" s="172">
        <f>W428*H428</f>
        <v>0</v>
      </c>
      <c r="Y428" s="28"/>
      <c r="Z428" s="28"/>
      <c r="AA428" s="28"/>
      <c r="AB428" s="28"/>
      <c r="AC428" s="28"/>
      <c r="AD428" s="28"/>
      <c r="AE428" s="28"/>
      <c r="AR428" s="173" t="s">
        <v>84</v>
      </c>
      <c r="AT428" s="173" t="s">
        <v>122</v>
      </c>
      <c r="AU428" s="173" t="s">
        <v>74</v>
      </c>
      <c r="AY428" s="14" t="s">
        <v>127</v>
      </c>
      <c r="BE428" s="174">
        <f>IF(O428="základní",K428,0)</f>
        <v>12.7</v>
      </c>
      <c r="BF428" s="174">
        <f>IF(O428="snížená",K428,0)</f>
        <v>0</v>
      </c>
      <c r="BG428" s="174">
        <f>IF(O428="zákl. přenesená",K428,0)</f>
        <v>0</v>
      </c>
      <c r="BH428" s="174">
        <f>IF(O428="sníž. přenesená",K428,0)</f>
        <v>0</v>
      </c>
      <c r="BI428" s="174">
        <f>IF(O428="nulová",K428,0)</f>
        <v>0</v>
      </c>
      <c r="BJ428" s="14" t="s">
        <v>82</v>
      </c>
      <c r="BK428" s="174">
        <f>ROUND(P428*H428,2)</f>
        <v>12.7</v>
      </c>
      <c r="BL428" s="14" t="s">
        <v>82</v>
      </c>
      <c r="BM428" s="173" t="s">
        <v>747</v>
      </c>
    </row>
    <row r="429" spans="1:65" s="2" customFormat="1" ht="19.5">
      <c r="A429" s="28"/>
      <c r="B429" s="29"/>
      <c r="C429" s="30"/>
      <c r="D429" s="175" t="s">
        <v>129</v>
      </c>
      <c r="E429" s="30"/>
      <c r="F429" s="176" t="s">
        <v>746</v>
      </c>
      <c r="G429" s="30"/>
      <c r="H429" s="30"/>
      <c r="I429" s="30"/>
      <c r="J429" s="30"/>
      <c r="K429" s="30"/>
      <c r="L429" s="30"/>
      <c r="M429" s="33"/>
      <c r="N429" s="177"/>
      <c r="O429" s="178"/>
      <c r="P429" s="65"/>
      <c r="Q429" s="65"/>
      <c r="R429" s="65"/>
      <c r="S429" s="65"/>
      <c r="T429" s="65"/>
      <c r="U429" s="65"/>
      <c r="V429" s="65"/>
      <c r="W429" s="65"/>
      <c r="X429" s="66"/>
      <c r="Y429" s="28"/>
      <c r="Z429" s="28"/>
      <c r="AA429" s="28"/>
      <c r="AB429" s="28"/>
      <c r="AC429" s="28"/>
      <c r="AD429" s="28"/>
      <c r="AE429" s="28"/>
      <c r="AT429" s="14" t="s">
        <v>129</v>
      </c>
      <c r="AU429" s="14" t="s">
        <v>74</v>
      </c>
    </row>
    <row r="430" spans="1:65" s="2" customFormat="1" ht="37.9" customHeight="1">
      <c r="A430" s="28"/>
      <c r="B430" s="29"/>
      <c r="C430" s="160" t="s">
        <v>748</v>
      </c>
      <c r="D430" s="160" t="s">
        <v>122</v>
      </c>
      <c r="E430" s="161" t="s">
        <v>749</v>
      </c>
      <c r="F430" s="162" t="s">
        <v>750</v>
      </c>
      <c r="G430" s="163" t="s">
        <v>694</v>
      </c>
      <c r="H430" s="164">
        <v>1</v>
      </c>
      <c r="I430" s="165">
        <v>16</v>
      </c>
      <c r="J430" s="166"/>
      <c r="K430" s="165">
        <f>ROUND(P430*H430,2)</f>
        <v>16</v>
      </c>
      <c r="L430" s="162" t="s">
        <v>126</v>
      </c>
      <c r="M430" s="167"/>
      <c r="N430" s="168" t="s">
        <v>1</v>
      </c>
      <c r="O430" s="169" t="s">
        <v>37</v>
      </c>
      <c r="P430" s="170">
        <f>I430+J430</f>
        <v>16</v>
      </c>
      <c r="Q430" s="170">
        <f>ROUND(I430*H430,2)</f>
        <v>16</v>
      </c>
      <c r="R430" s="170">
        <f>ROUND(J430*H430,2)</f>
        <v>0</v>
      </c>
      <c r="S430" s="171">
        <v>0</v>
      </c>
      <c r="T430" s="171">
        <f>S430*H430</f>
        <v>0</v>
      </c>
      <c r="U430" s="171">
        <v>0</v>
      </c>
      <c r="V430" s="171">
        <f>U430*H430</f>
        <v>0</v>
      </c>
      <c r="W430" s="171">
        <v>0</v>
      </c>
      <c r="X430" s="172">
        <f>W430*H430</f>
        <v>0</v>
      </c>
      <c r="Y430" s="28"/>
      <c r="Z430" s="28"/>
      <c r="AA430" s="28"/>
      <c r="AB430" s="28"/>
      <c r="AC430" s="28"/>
      <c r="AD430" s="28"/>
      <c r="AE430" s="28"/>
      <c r="AR430" s="173" t="s">
        <v>84</v>
      </c>
      <c r="AT430" s="173" t="s">
        <v>122</v>
      </c>
      <c r="AU430" s="173" t="s">
        <v>74</v>
      </c>
      <c r="AY430" s="14" t="s">
        <v>127</v>
      </c>
      <c r="BE430" s="174">
        <f>IF(O430="základní",K430,0)</f>
        <v>16</v>
      </c>
      <c r="BF430" s="174">
        <f>IF(O430="snížená",K430,0)</f>
        <v>0</v>
      </c>
      <c r="BG430" s="174">
        <f>IF(O430="zákl. přenesená",K430,0)</f>
        <v>0</v>
      </c>
      <c r="BH430" s="174">
        <f>IF(O430="sníž. přenesená",K430,0)</f>
        <v>0</v>
      </c>
      <c r="BI430" s="174">
        <f>IF(O430="nulová",K430,0)</f>
        <v>0</v>
      </c>
      <c r="BJ430" s="14" t="s">
        <v>82</v>
      </c>
      <c r="BK430" s="174">
        <f>ROUND(P430*H430,2)</f>
        <v>16</v>
      </c>
      <c r="BL430" s="14" t="s">
        <v>82</v>
      </c>
      <c r="BM430" s="173" t="s">
        <v>751</v>
      </c>
    </row>
    <row r="431" spans="1:65" s="2" customFormat="1" ht="29.25">
      <c r="A431" s="28"/>
      <c r="B431" s="29"/>
      <c r="C431" s="30"/>
      <c r="D431" s="175" t="s">
        <v>129</v>
      </c>
      <c r="E431" s="30"/>
      <c r="F431" s="176" t="s">
        <v>750</v>
      </c>
      <c r="G431" s="30"/>
      <c r="H431" s="30"/>
      <c r="I431" s="30"/>
      <c r="J431" s="30"/>
      <c r="K431" s="30"/>
      <c r="L431" s="30"/>
      <c r="M431" s="33"/>
      <c r="N431" s="177"/>
      <c r="O431" s="178"/>
      <c r="P431" s="65"/>
      <c r="Q431" s="65"/>
      <c r="R431" s="65"/>
      <c r="S431" s="65"/>
      <c r="T431" s="65"/>
      <c r="U431" s="65"/>
      <c r="V431" s="65"/>
      <c r="W431" s="65"/>
      <c r="X431" s="66"/>
      <c r="Y431" s="28"/>
      <c r="Z431" s="28"/>
      <c r="AA431" s="28"/>
      <c r="AB431" s="28"/>
      <c r="AC431" s="28"/>
      <c r="AD431" s="28"/>
      <c r="AE431" s="28"/>
      <c r="AT431" s="14" t="s">
        <v>129</v>
      </c>
      <c r="AU431" s="14" t="s">
        <v>74</v>
      </c>
    </row>
    <row r="432" spans="1:65" s="2" customFormat="1" ht="37.9" customHeight="1">
      <c r="A432" s="28"/>
      <c r="B432" s="29"/>
      <c r="C432" s="160" t="s">
        <v>752</v>
      </c>
      <c r="D432" s="160" t="s">
        <v>122</v>
      </c>
      <c r="E432" s="161" t="s">
        <v>753</v>
      </c>
      <c r="F432" s="162" t="s">
        <v>754</v>
      </c>
      <c r="G432" s="163" t="s">
        <v>694</v>
      </c>
      <c r="H432" s="164">
        <v>1</v>
      </c>
      <c r="I432" s="165">
        <v>17.100000000000001</v>
      </c>
      <c r="J432" s="166"/>
      <c r="K432" s="165">
        <f>ROUND(P432*H432,2)</f>
        <v>17.100000000000001</v>
      </c>
      <c r="L432" s="162" t="s">
        <v>126</v>
      </c>
      <c r="M432" s="167"/>
      <c r="N432" s="168" t="s">
        <v>1</v>
      </c>
      <c r="O432" s="169" t="s">
        <v>37</v>
      </c>
      <c r="P432" s="170">
        <f>I432+J432</f>
        <v>17.100000000000001</v>
      </c>
      <c r="Q432" s="170">
        <f>ROUND(I432*H432,2)</f>
        <v>17.100000000000001</v>
      </c>
      <c r="R432" s="170">
        <f>ROUND(J432*H432,2)</f>
        <v>0</v>
      </c>
      <c r="S432" s="171">
        <v>0</v>
      </c>
      <c r="T432" s="171">
        <f>S432*H432</f>
        <v>0</v>
      </c>
      <c r="U432" s="171">
        <v>0</v>
      </c>
      <c r="V432" s="171">
        <f>U432*H432</f>
        <v>0</v>
      </c>
      <c r="W432" s="171">
        <v>0</v>
      </c>
      <c r="X432" s="172">
        <f>W432*H432</f>
        <v>0</v>
      </c>
      <c r="Y432" s="28"/>
      <c r="Z432" s="28"/>
      <c r="AA432" s="28"/>
      <c r="AB432" s="28"/>
      <c r="AC432" s="28"/>
      <c r="AD432" s="28"/>
      <c r="AE432" s="28"/>
      <c r="AR432" s="173" t="s">
        <v>84</v>
      </c>
      <c r="AT432" s="173" t="s">
        <v>122</v>
      </c>
      <c r="AU432" s="173" t="s">
        <v>74</v>
      </c>
      <c r="AY432" s="14" t="s">
        <v>127</v>
      </c>
      <c r="BE432" s="174">
        <f>IF(O432="základní",K432,0)</f>
        <v>17.100000000000001</v>
      </c>
      <c r="BF432" s="174">
        <f>IF(O432="snížená",K432,0)</f>
        <v>0</v>
      </c>
      <c r="BG432" s="174">
        <f>IF(O432="zákl. přenesená",K432,0)</f>
        <v>0</v>
      </c>
      <c r="BH432" s="174">
        <f>IF(O432="sníž. přenesená",K432,0)</f>
        <v>0</v>
      </c>
      <c r="BI432" s="174">
        <f>IF(O432="nulová",K432,0)</f>
        <v>0</v>
      </c>
      <c r="BJ432" s="14" t="s">
        <v>82</v>
      </c>
      <c r="BK432" s="174">
        <f>ROUND(P432*H432,2)</f>
        <v>17.100000000000001</v>
      </c>
      <c r="BL432" s="14" t="s">
        <v>82</v>
      </c>
      <c r="BM432" s="173" t="s">
        <v>755</v>
      </c>
    </row>
    <row r="433" spans="1:65" s="2" customFormat="1" ht="29.25">
      <c r="A433" s="28"/>
      <c r="B433" s="29"/>
      <c r="C433" s="30"/>
      <c r="D433" s="175" t="s">
        <v>129</v>
      </c>
      <c r="E433" s="30"/>
      <c r="F433" s="176" t="s">
        <v>754</v>
      </c>
      <c r="G433" s="30"/>
      <c r="H433" s="30"/>
      <c r="I433" s="30"/>
      <c r="J433" s="30"/>
      <c r="K433" s="30"/>
      <c r="L433" s="30"/>
      <c r="M433" s="33"/>
      <c r="N433" s="177"/>
      <c r="O433" s="178"/>
      <c r="P433" s="65"/>
      <c r="Q433" s="65"/>
      <c r="R433" s="65"/>
      <c r="S433" s="65"/>
      <c r="T433" s="65"/>
      <c r="U433" s="65"/>
      <c r="V433" s="65"/>
      <c r="W433" s="65"/>
      <c r="X433" s="66"/>
      <c r="Y433" s="28"/>
      <c r="Z433" s="28"/>
      <c r="AA433" s="28"/>
      <c r="AB433" s="28"/>
      <c r="AC433" s="28"/>
      <c r="AD433" s="28"/>
      <c r="AE433" s="28"/>
      <c r="AT433" s="14" t="s">
        <v>129</v>
      </c>
      <c r="AU433" s="14" t="s">
        <v>74</v>
      </c>
    </row>
    <row r="434" spans="1:65" s="2" customFormat="1" ht="24.2" customHeight="1">
      <c r="A434" s="28"/>
      <c r="B434" s="29"/>
      <c r="C434" s="160" t="s">
        <v>756</v>
      </c>
      <c r="D434" s="160" t="s">
        <v>122</v>
      </c>
      <c r="E434" s="161" t="s">
        <v>757</v>
      </c>
      <c r="F434" s="162" t="s">
        <v>758</v>
      </c>
      <c r="G434" s="163" t="s">
        <v>694</v>
      </c>
      <c r="H434" s="164">
        <v>1</v>
      </c>
      <c r="I434" s="165">
        <v>10.9</v>
      </c>
      <c r="J434" s="166"/>
      <c r="K434" s="165">
        <f>ROUND(P434*H434,2)</f>
        <v>10.9</v>
      </c>
      <c r="L434" s="162" t="s">
        <v>126</v>
      </c>
      <c r="M434" s="167"/>
      <c r="N434" s="168" t="s">
        <v>1</v>
      </c>
      <c r="O434" s="169" t="s">
        <v>37</v>
      </c>
      <c r="P434" s="170">
        <f>I434+J434</f>
        <v>10.9</v>
      </c>
      <c r="Q434" s="170">
        <f>ROUND(I434*H434,2)</f>
        <v>10.9</v>
      </c>
      <c r="R434" s="170">
        <f>ROUND(J434*H434,2)</f>
        <v>0</v>
      </c>
      <c r="S434" s="171">
        <v>0</v>
      </c>
      <c r="T434" s="171">
        <f>S434*H434</f>
        <v>0</v>
      </c>
      <c r="U434" s="171">
        <v>0</v>
      </c>
      <c r="V434" s="171">
        <f>U434*H434</f>
        <v>0</v>
      </c>
      <c r="W434" s="171">
        <v>0</v>
      </c>
      <c r="X434" s="172">
        <f>W434*H434</f>
        <v>0</v>
      </c>
      <c r="Y434" s="28"/>
      <c r="Z434" s="28"/>
      <c r="AA434" s="28"/>
      <c r="AB434" s="28"/>
      <c r="AC434" s="28"/>
      <c r="AD434" s="28"/>
      <c r="AE434" s="28"/>
      <c r="AR434" s="173" t="s">
        <v>84</v>
      </c>
      <c r="AT434" s="173" t="s">
        <v>122</v>
      </c>
      <c r="AU434" s="173" t="s">
        <v>74</v>
      </c>
      <c r="AY434" s="14" t="s">
        <v>127</v>
      </c>
      <c r="BE434" s="174">
        <f>IF(O434="základní",K434,0)</f>
        <v>10.9</v>
      </c>
      <c r="BF434" s="174">
        <f>IF(O434="snížená",K434,0)</f>
        <v>0</v>
      </c>
      <c r="BG434" s="174">
        <f>IF(O434="zákl. přenesená",K434,0)</f>
        <v>0</v>
      </c>
      <c r="BH434" s="174">
        <f>IF(O434="sníž. přenesená",K434,0)</f>
        <v>0</v>
      </c>
      <c r="BI434" s="174">
        <f>IF(O434="nulová",K434,0)</f>
        <v>0</v>
      </c>
      <c r="BJ434" s="14" t="s">
        <v>82</v>
      </c>
      <c r="BK434" s="174">
        <f>ROUND(P434*H434,2)</f>
        <v>10.9</v>
      </c>
      <c r="BL434" s="14" t="s">
        <v>82</v>
      </c>
      <c r="BM434" s="173" t="s">
        <v>759</v>
      </c>
    </row>
    <row r="435" spans="1:65" s="2" customFormat="1" ht="19.5">
      <c r="A435" s="28"/>
      <c r="B435" s="29"/>
      <c r="C435" s="30"/>
      <c r="D435" s="175" t="s">
        <v>129</v>
      </c>
      <c r="E435" s="30"/>
      <c r="F435" s="176" t="s">
        <v>758</v>
      </c>
      <c r="G435" s="30"/>
      <c r="H435" s="30"/>
      <c r="I435" s="30"/>
      <c r="J435" s="30"/>
      <c r="K435" s="30"/>
      <c r="L435" s="30"/>
      <c r="M435" s="33"/>
      <c r="N435" s="177"/>
      <c r="O435" s="178"/>
      <c r="P435" s="65"/>
      <c r="Q435" s="65"/>
      <c r="R435" s="65"/>
      <c r="S435" s="65"/>
      <c r="T435" s="65"/>
      <c r="U435" s="65"/>
      <c r="V435" s="65"/>
      <c r="W435" s="65"/>
      <c r="X435" s="66"/>
      <c r="Y435" s="28"/>
      <c r="Z435" s="28"/>
      <c r="AA435" s="28"/>
      <c r="AB435" s="28"/>
      <c r="AC435" s="28"/>
      <c r="AD435" s="28"/>
      <c r="AE435" s="28"/>
      <c r="AT435" s="14" t="s">
        <v>129</v>
      </c>
      <c r="AU435" s="14" t="s">
        <v>74</v>
      </c>
    </row>
    <row r="436" spans="1:65" s="2" customFormat="1" ht="24.2" customHeight="1">
      <c r="A436" s="28"/>
      <c r="B436" s="29"/>
      <c r="C436" s="160" t="s">
        <v>760</v>
      </c>
      <c r="D436" s="160" t="s">
        <v>122</v>
      </c>
      <c r="E436" s="161" t="s">
        <v>761</v>
      </c>
      <c r="F436" s="162" t="s">
        <v>762</v>
      </c>
      <c r="G436" s="163" t="s">
        <v>694</v>
      </c>
      <c r="H436" s="164">
        <v>480</v>
      </c>
      <c r="I436" s="165">
        <v>11.7</v>
      </c>
      <c r="J436" s="166"/>
      <c r="K436" s="165">
        <f>ROUND(P436*H436,2)</f>
        <v>5616</v>
      </c>
      <c r="L436" s="162" t="s">
        <v>126</v>
      </c>
      <c r="M436" s="167"/>
      <c r="N436" s="168" t="s">
        <v>1</v>
      </c>
      <c r="O436" s="169" t="s">
        <v>37</v>
      </c>
      <c r="P436" s="170">
        <f>I436+J436</f>
        <v>11.7</v>
      </c>
      <c r="Q436" s="170">
        <f>ROUND(I436*H436,2)</f>
        <v>5616</v>
      </c>
      <c r="R436" s="170">
        <f>ROUND(J436*H436,2)</f>
        <v>0</v>
      </c>
      <c r="S436" s="171">
        <v>0</v>
      </c>
      <c r="T436" s="171">
        <f>S436*H436</f>
        <v>0</v>
      </c>
      <c r="U436" s="171">
        <v>0</v>
      </c>
      <c r="V436" s="171">
        <f>U436*H436</f>
        <v>0</v>
      </c>
      <c r="W436" s="171">
        <v>0</v>
      </c>
      <c r="X436" s="172">
        <f>W436*H436</f>
        <v>0</v>
      </c>
      <c r="Y436" s="28"/>
      <c r="Z436" s="28"/>
      <c r="AA436" s="28"/>
      <c r="AB436" s="28"/>
      <c r="AC436" s="28"/>
      <c r="AD436" s="28"/>
      <c r="AE436" s="28"/>
      <c r="AR436" s="173" t="s">
        <v>84</v>
      </c>
      <c r="AT436" s="173" t="s">
        <v>122</v>
      </c>
      <c r="AU436" s="173" t="s">
        <v>74</v>
      </c>
      <c r="AY436" s="14" t="s">
        <v>127</v>
      </c>
      <c r="BE436" s="174">
        <f>IF(O436="základní",K436,0)</f>
        <v>5616</v>
      </c>
      <c r="BF436" s="174">
        <f>IF(O436="snížená",K436,0)</f>
        <v>0</v>
      </c>
      <c r="BG436" s="174">
        <f>IF(O436="zákl. přenesená",K436,0)</f>
        <v>0</v>
      </c>
      <c r="BH436" s="174">
        <f>IF(O436="sníž. přenesená",K436,0)</f>
        <v>0</v>
      </c>
      <c r="BI436" s="174">
        <f>IF(O436="nulová",K436,0)</f>
        <v>0</v>
      </c>
      <c r="BJ436" s="14" t="s">
        <v>82</v>
      </c>
      <c r="BK436" s="174">
        <f>ROUND(P436*H436,2)</f>
        <v>5616</v>
      </c>
      <c r="BL436" s="14" t="s">
        <v>82</v>
      </c>
      <c r="BM436" s="173" t="s">
        <v>763</v>
      </c>
    </row>
    <row r="437" spans="1:65" s="2" customFormat="1" ht="19.5">
      <c r="A437" s="28"/>
      <c r="B437" s="29"/>
      <c r="C437" s="30"/>
      <c r="D437" s="175" t="s">
        <v>129</v>
      </c>
      <c r="E437" s="30"/>
      <c r="F437" s="176" t="s">
        <v>762</v>
      </c>
      <c r="G437" s="30"/>
      <c r="H437" s="30"/>
      <c r="I437" s="30"/>
      <c r="J437" s="30"/>
      <c r="K437" s="30"/>
      <c r="L437" s="30"/>
      <c r="M437" s="33"/>
      <c r="N437" s="177"/>
      <c r="O437" s="178"/>
      <c r="P437" s="65"/>
      <c r="Q437" s="65"/>
      <c r="R437" s="65"/>
      <c r="S437" s="65"/>
      <c r="T437" s="65"/>
      <c r="U437" s="65"/>
      <c r="V437" s="65"/>
      <c r="W437" s="65"/>
      <c r="X437" s="66"/>
      <c r="Y437" s="28"/>
      <c r="Z437" s="28"/>
      <c r="AA437" s="28"/>
      <c r="AB437" s="28"/>
      <c r="AC437" s="28"/>
      <c r="AD437" s="28"/>
      <c r="AE437" s="28"/>
      <c r="AT437" s="14" t="s">
        <v>129</v>
      </c>
      <c r="AU437" s="14" t="s">
        <v>74</v>
      </c>
    </row>
    <row r="438" spans="1:65" s="2" customFormat="1" ht="33" customHeight="1">
      <c r="A438" s="28"/>
      <c r="B438" s="29"/>
      <c r="C438" s="160" t="s">
        <v>764</v>
      </c>
      <c r="D438" s="160" t="s">
        <v>122</v>
      </c>
      <c r="E438" s="161" t="s">
        <v>765</v>
      </c>
      <c r="F438" s="162" t="s">
        <v>766</v>
      </c>
      <c r="G438" s="163" t="s">
        <v>125</v>
      </c>
      <c r="H438" s="164">
        <v>1</v>
      </c>
      <c r="I438" s="165">
        <v>2430</v>
      </c>
      <c r="J438" s="166"/>
      <c r="K438" s="165">
        <f>ROUND(P438*H438,2)</f>
        <v>2430</v>
      </c>
      <c r="L438" s="162" t="s">
        <v>126</v>
      </c>
      <c r="M438" s="167"/>
      <c r="N438" s="168" t="s">
        <v>1</v>
      </c>
      <c r="O438" s="169" t="s">
        <v>37</v>
      </c>
      <c r="P438" s="170">
        <f>I438+J438</f>
        <v>2430</v>
      </c>
      <c r="Q438" s="170">
        <f>ROUND(I438*H438,2)</f>
        <v>2430</v>
      </c>
      <c r="R438" s="170">
        <f>ROUND(J438*H438,2)</f>
        <v>0</v>
      </c>
      <c r="S438" s="171">
        <v>0</v>
      </c>
      <c r="T438" s="171">
        <f>S438*H438</f>
        <v>0</v>
      </c>
      <c r="U438" s="171">
        <v>0</v>
      </c>
      <c r="V438" s="171">
        <f>U438*H438</f>
        <v>0</v>
      </c>
      <c r="W438" s="171">
        <v>0</v>
      </c>
      <c r="X438" s="172">
        <f>W438*H438</f>
        <v>0</v>
      </c>
      <c r="Y438" s="28"/>
      <c r="Z438" s="28"/>
      <c r="AA438" s="28"/>
      <c r="AB438" s="28"/>
      <c r="AC438" s="28"/>
      <c r="AD438" s="28"/>
      <c r="AE438" s="28"/>
      <c r="AR438" s="173" t="s">
        <v>84</v>
      </c>
      <c r="AT438" s="173" t="s">
        <v>122</v>
      </c>
      <c r="AU438" s="173" t="s">
        <v>74</v>
      </c>
      <c r="AY438" s="14" t="s">
        <v>127</v>
      </c>
      <c r="BE438" s="174">
        <f>IF(O438="základní",K438,0)</f>
        <v>2430</v>
      </c>
      <c r="BF438" s="174">
        <f>IF(O438="snížená",K438,0)</f>
        <v>0</v>
      </c>
      <c r="BG438" s="174">
        <f>IF(O438="zákl. přenesená",K438,0)</f>
        <v>0</v>
      </c>
      <c r="BH438" s="174">
        <f>IF(O438="sníž. přenesená",K438,0)</f>
        <v>0</v>
      </c>
      <c r="BI438" s="174">
        <f>IF(O438="nulová",K438,0)</f>
        <v>0</v>
      </c>
      <c r="BJ438" s="14" t="s">
        <v>82</v>
      </c>
      <c r="BK438" s="174">
        <f>ROUND(P438*H438,2)</f>
        <v>2430</v>
      </c>
      <c r="BL438" s="14" t="s">
        <v>82</v>
      </c>
      <c r="BM438" s="173" t="s">
        <v>767</v>
      </c>
    </row>
    <row r="439" spans="1:65" s="2" customFormat="1" ht="19.5">
      <c r="A439" s="28"/>
      <c r="B439" s="29"/>
      <c r="C439" s="30"/>
      <c r="D439" s="175" t="s">
        <v>129</v>
      </c>
      <c r="E439" s="30"/>
      <c r="F439" s="176" t="s">
        <v>766</v>
      </c>
      <c r="G439" s="30"/>
      <c r="H439" s="30"/>
      <c r="I439" s="30"/>
      <c r="J439" s="30"/>
      <c r="K439" s="30"/>
      <c r="L439" s="30"/>
      <c r="M439" s="33"/>
      <c r="N439" s="177"/>
      <c r="O439" s="178"/>
      <c r="P439" s="65"/>
      <c r="Q439" s="65"/>
      <c r="R439" s="65"/>
      <c r="S439" s="65"/>
      <c r="T439" s="65"/>
      <c r="U439" s="65"/>
      <c r="V439" s="65"/>
      <c r="W439" s="65"/>
      <c r="X439" s="66"/>
      <c r="Y439" s="28"/>
      <c r="Z439" s="28"/>
      <c r="AA439" s="28"/>
      <c r="AB439" s="28"/>
      <c r="AC439" s="28"/>
      <c r="AD439" s="28"/>
      <c r="AE439" s="28"/>
      <c r="AT439" s="14" t="s">
        <v>129</v>
      </c>
      <c r="AU439" s="14" t="s">
        <v>74</v>
      </c>
    </row>
    <row r="440" spans="1:65" s="2" customFormat="1" ht="44.25" customHeight="1">
      <c r="A440" s="28"/>
      <c r="B440" s="29"/>
      <c r="C440" s="160" t="s">
        <v>768</v>
      </c>
      <c r="D440" s="160" t="s">
        <v>122</v>
      </c>
      <c r="E440" s="161" t="s">
        <v>769</v>
      </c>
      <c r="F440" s="162" t="s">
        <v>770</v>
      </c>
      <c r="G440" s="163" t="s">
        <v>125</v>
      </c>
      <c r="H440" s="164">
        <v>1</v>
      </c>
      <c r="I440" s="165">
        <v>5560</v>
      </c>
      <c r="J440" s="166"/>
      <c r="K440" s="165">
        <f>ROUND(P440*H440,2)</f>
        <v>5560</v>
      </c>
      <c r="L440" s="162" t="s">
        <v>126</v>
      </c>
      <c r="M440" s="167"/>
      <c r="N440" s="168" t="s">
        <v>1</v>
      </c>
      <c r="O440" s="169" t="s">
        <v>37</v>
      </c>
      <c r="P440" s="170">
        <f>I440+J440</f>
        <v>5560</v>
      </c>
      <c r="Q440" s="170">
        <f>ROUND(I440*H440,2)</f>
        <v>5560</v>
      </c>
      <c r="R440" s="170">
        <f>ROUND(J440*H440,2)</f>
        <v>0</v>
      </c>
      <c r="S440" s="171">
        <v>0</v>
      </c>
      <c r="T440" s="171">
        <f>S440*H440</f>
        <v>0</v>
      </c>
      <c r="U440" s="171">
        <v>0</v>
      </c>
      <c r="V440" s="171">
        <f>U440*H440</f>
        <v>0</v>
      </c>
      <c r="W440" s="171">
        <v>0</v>
      </c>
      <c r="X440" s="172">
        <f>W440*H440</f>
        <v>0</v>
      </c>
      <c r="Y440" s="28"/>
      <c r="Z440" s="28"/>
      <c r="AA440" s="28"/>
      <c r="AB440" s="28"/>
      <c r="AC440" s="28"/>
      <c r="AD440" s="28"/>
      <c r="AE440" s="28"/>
      <c r="AR440" s="173" t="s">
        <v>84</v>
      </c>
      <c r="AT440" s="173" t="s">
        <v>122</v>
      </c>
      <c r="AU440" s="173" t="s">
        <v>74</v>
      </c>
      <c r="AY440" s="14" t="s">
        <v>127</v>
      </c>
      <c r="BE440" s="174">
        <f>IF(O440="základní",K440,0)</f>
        <v>5560</v>
      </c>
      <c r="BF440" s="174">
        <f>IF(O440="snížená",K440,0)</f>
        <v>0</v>
      </c>
      <c r="BG440" s="174">
        <f>IF(O440="zákl. přenesená",K440,0)</f>
        <v>0</v>
      </c>
      <c r="BH440" s="174">
        <f>IF(O440="sníž. přenesená",K440,0)</f>
        <v>0</v>
      </c>
      <c r="BI440" s="174">
        <f>IF(O440="nulová",K440,0)</f>
        <v>0</v>
      </c>
      <c r="BJ440" s="14" t="s">
        <v>82</v>
      </c>
      <c r="BK440" s="174">
        <f>ROUND(P440*H440,2)</f>
        <v>5560</v>
      </c>
      <c r="BL440" s="14" t="s">
        <v>82</v>
      </c>
      <c r="BM440" s="173" t="s">
        <v>771</v>
      </c>
    </row>
    <row r="441" spans="1:65" s="2" customFormat="1" ht="29.25">
      <c r="A441" s="28"/>
      <c r="B441" s="29"/>
      <c r="C441" s="30"/>
      <c r="D441" s="175" t="s">
        <v>129</v>
      </c>
      <c r="E441" s="30"/>
      <c r="F441" s="176" t="s">
        <v>770</v>
      </c>
      <c r="G441" s="30"/>
      <c r="H441" s="30"/>
      <c r="I441" s="30"/>
      <c r="J441" s="30"/>
      <c r="K441" s="30"/>
      <c r="L441" s="30"/>
      <c r="M441" s="33"/>
      <c r="N441" s="177"/>
      <c r="O441" s="178"/>
      <c r="P441" s="65"/>
      <c r="Q441" s="65"/>
      <c r="R441" s="65"/>
      <c r="S441" s="65"/>
      <c r="T441" s="65"/>
      <c r="U441" s="65"/>
      <c r="V441" s="65"/>
      <c r="W441" s="65"/>
      <c r="X441" s="66"/>
      <c r="Y441" s="28"/>
      <c r="Z441" s="28"/>
      <c r="AA441" s="28"/>
      <c r="AB441" s="28"/>
      <c r="AC441" s="28"/>
      <c r="AD441" s="28"/>
      <c r="AE441" s="28"/>
      <c r="AT441" s="14" t="s">
        <v>129</v>
      </c>
      <c r="AU441" s="14" t="s">
        <v>74</v>
      </c>
    </row>
    <row r="442" spans="1:65" s="2" customFormat="1" ht="37.9" customHeight="1">
      <c r="A442" s="28"/>
      <c r="B442" s="29"/>
      <c r="C442" s="160" t="s">
        <v>772</v>
      </c>
      <c r="D442" s="160" t="s">
        <v>122</v>
      </c>
      <c r="E442" s="161" t="s">
        <v>773</v>
      </c>
      <c r="F442" s="162" t="s">
        <v>774</v>
      </c>
      <c r="G442" s="163" t="s">
        <v>125</v>
      </c>
      <c r="H442" s="164">
        <v>1</v>
      </c>
      <c r="I442" s="165">
        <v>1440</v>
      </c>
      <c r="J442" s="166"/>
      <c r="K442" s="165">
        <f>ROUND(P442*H442,2)</f>
        <v>1440</v>
      </c>
      <c r="L442" s="162" t="s">
        <v>126</v>
      </c>
      <c r="M442" s="167"/>
      <c r="N442" s="168" t="s">
        <v>1</v>
      </c>
      <c r="O442" s="169" t="s">
        <v>37</v>
      </c>
      <c r="P442" s="170">
        <f>I442+J442</f>
        <v>1440</v>
      </c>
      <c r="Q442" s="170">
        <f>ROUND(I442*H442,2)</f>
        <v>1440</v>
      </c>
      <c r="R442" s="170">
        <f>ROUND(J442*H442,2)</f>
        <v>0</v>
      </c>
      <c r="S442" s="171">
        <v>0</v>
      </c>
      <c r="T442" s="171">
        <f>S442*H442</f>
        <v>0</v>
      </c>
      <c r="U442" s="171">
        <v>0</v>
      </c>
      <c r="V442" s="171">
        <f>U442*H442</f>
        <v>0</v>
      </c>
      <c r="W442" s="171">
        <v>0</v>
      </c>
      <c r="X442" s="172">
        <f>W442*H442</f>
        <v>0</v>
      </c>
      <c r="Y442" s="28"/>
      <c r="Z442" s="28"/>
      <c r="AA442" s="28"/>
      <c r="AB442" s="28"/>
      <c r="AC442" s="28"/>
      <c r="AD442" s="28"/>
      <c r="AE442" s="28"/>
      <c r="AR442" s="173" t="s">
        <v>84</v>
      </c>
      <c r="AT442" s="173" t="s">
        <v>122</v>
      </c>
      <c r="AU442" s="173" t="s">
        <v>74</v>
      </c>
      <c r="AY442" s="14" t="s">
        <v>127</v>
      </c>
      <c r="BE442" s="174">
        <f>IF(O442="základní",K442,0)</f>
        <v>1440</v>
      </c>
      <c r="BF442" s="174">
        <f>IF(O442="snížená",K442,0)</f>
        <v>0</v>
      </c>
      <c r="BG442" s="174">
        <f>IF(O442="zákl. přenesená",K442,0)</f>
        <v>0</v>
      </c>
      <c r="BH442" s="174">
        <f>IF(O442="sníž. přenesená",K442,0)</f>
        <v>0</v>
      </c>
      <c r="BI442" s="174">
        <f>IF(O442="nulová",K442,0)</f>
        <v>0</v>
      </c>
      <c r="BJ442" s="14" t="s">
        <v>82</v>
      </c>
      <c r="BK442" s="174">
        <f>ROUND(P442*H442,2)</f>
        <v>1440</v>
      </c>
      <c r="BL442" s="14" t="s">
        <v>82</v>
      </c>
      <c r="BM442" s="173" t="s">
        <v>775</v>
      </c>
    </row>
    <row r="443" spans="1:65" s="2" customFormat="1" ht="19.5">
      <c r="A443" s="28"/>
      <c r="B443" s="29"/>
      <c r="C443" s="30"/>
      <c r="D443" s="175" t="s">
        <v>129</v>
      </c>
      <c r="E443" s="30"/>
      <c r="F443" s="176" t="s">
        <v>774</v>
      </c>
      <c r="G443" s="30"/>
      <c r="H443" s="30"/>
      <c r="I443" s="30"/>
      <c r="J443" s="30"/>
      <c r="K443" s="30"/>
      <c r="L443" s="30"/>
      <c r="M443" s="33"/>
      <c r="N443" s="177"/>
      <c r="O443" s="178"/>
      <c r="P443" s="65"/>
      <c r="Q443" s="65"/>
      <c r="R443" s="65"/>
      <c r="S443" s="65"/>
      <c r="T443" s="65"/>
      <c r="U443" s="65"/>
      <c r="V443" s="65"/>
      <c r="W443" s="65"/>
      <c r="X443" s="66"/>
      <c r="Y443" s="28"/>
      <c r="Z443" s="28"/>
      <c r="AA443" s="28"/>
      <c r="AB443" s="28"/>
      <c r="AC443" s="28"/>
      <c r="AD443" s="28"/>
      <c r="AE443" s="28"/>
      <c r="AT443" s="14" t="s">
        <v>129</v>
      </c>
      <c r="AU443" s="14" t="s">
        <v>74</v>
      </c>
    </row>
    <row r="444" spans="1:65" s="2" customFormat="1" ht="24.2" customHeight="1">
      <c r="A444" s="28"/>
      <c r="B444" s="29"/>
      <c r="C444" s="160" t="s">
        <v>776</v>
      </c>
      <c r="D444" s="160" t="s">
        <v>122</v>
      </c>
      <c r="E444" s="161" t="s">
        <v>777</v>
      </c>
      <c r="F444" s="162" t="s">
        <v>778</v>
      </c>
      <c r="G444" s="163" t="s">
        <v>125</v>
      </c>
      <c r="H444" s="164">
        <v>92</v>
      </c>
      <c r="I444" s="165">
        <v>625</v>
      </c>
      <c r="J444" s="166"/>
      <c r="K444" s="165">
        <f>ROUND(P444*H444,2)</f>
        <v>57500</v>
      </c>
      <c r="L444" s="162" t="s">
        <v>126</v>
      </c>
      <c r="M444" s="167"/>
      <c r="N444" s="168" t="s">
        <v>1</v>
      </c>
      <c r="O444" s="169" t="s">
        <v>37</v>
      </c>
      <c r="P444" s="170">
        <f>I444+J444</f>
        <v>625</v>
      </c>
      <c r="Q444" s="170">
        <f>ROUND(I444*H444,2)</f>
        <v>57500</v>
      </c>
      <c r="R444" s="170">
        <f>ROUND(J444*H444,2)</f>
        <v>0</v>
      </c>
      <c r="S444" s="171">
        <v>0</v>
      </c>
      <c r="T444" s="171">
        <f>S444*H444</f>
        <v>0</v>
      </c>
      <c r="U444" s="171">
        <v>0</v>
      </c>
      <c r="V444" s="171">
        <f>U444*H444</f>
        <v>0</v>
      </c>
      <c r="W444" s="171">
        <v>0</v>
      </c>
      <c r="X444" s="172">
        <f>W444*H444</f>
        <v>0</v>
      </c>
      <c r="Y444" s="28"/>
      <c r="Z444" s="28"/>
      <c r="AA444" s="28"/>
      <c r="AB444" s="28"/>
      <c r="AC444" s="28"/>
      <c r="AD444" s="28"/>
      <c r="AE444" s="28"/>
      <c r="AR444" s="173" t="s">
        <v>84</v>
      </c>
      <c r="AT444" s="173" t="s">
        <v>122</v>
      </c>
      <c r="AU444" s="173" t="s">
        <v>74</v>
      </c>
      <c r="AY444" s="14" t="s">
        <v>127</v>
      </c>
      <c r="BE444" s="174">
        <f>IF(O444="základní",K444,0)</f>
        <v>57500</v>
      </c>
      <c r="BF444" s="174">
        <f>IF(O444="snížená",K444,0)</f>
        <v>0</v>
      </c>
      <c r="BG444" s="174">
        <f>IF(O444="zákl. přenesená",K444,0)</f>
        <v>0</v>
      </c>
      <c r="BH444" s="174">
        <f>IF(O444="sníž. přenesená",K444,0)</f>
        <v>0</v>
      </c>
      <c r="BI444" s="174">
        <f>IF(O444="nulová",K444,0)</f>
        <v>0</v>
      </c>
      <c r="BJ444" s="14" t="s">
        <v>82</v>
      </c>
      <c r="BK444" s="174">
        <f>ROUND(P444*H444,2)</f>
        <v>57500</v>
      </c>
      <c r="BL444" s="14" t="s">
        <v>82</v>
      </c>
      <c r="BM444" s="173" t="s">
        <v>779</v>
      </c>
    </row>
    <row r="445" spans="1:65" s="2" customFormat="1" ht="19.5">
      <c r="A445" s="28"/>
      <c r="B445" s="29"/>
      <c r="C445" s="30"/>
      <c r="D445" s="175" t="s">
        <v>129</v>
      </c>
      <c r="E445" s="30"/>
      <c r="F445" s="176" t="s">
        <v>778</v>
      </c>
      <c r="G445" s="30"/>
      <c r="H445" s="30"/>
      <c r="I445" s="30"/>
      <c r="J445" s="30"/>
      <c r="K445" s="30"/>
      <c r="L445" s="30"/>
      <c r="M445" s="33"/>
      <c r="N445" s="177"/>
      <c r="O445" s="178"/>
      <c r="P445" s="65"/>
      <c r="Q445" s="65"/>
      <c r="R445" s="65"/>
      <c r="S445" s="65"/>
      <c r="T445" s="65"/>
      <c r="U445" s="65"/>
      <c r="V445" s="65"/>
      <c r="W445" s="65"/>
      <c r="X445" s="66"/>
      <c r="Y445" s="28"/>
      <c r="Z445" s="28"/>
      <c r="AA445" s="28"/>
      <c r="AB445" s="28"/>
      <c r="AC445" s="28"/>
      <c r="AD445" s="28"/>
      <c r="AE445" s="28"/>
      <c r="AT445" s="14" t="s">
        <v>129</v>
      </c>
      <c r="AU445" s="14" t="s">
        <v>74</v>
      </c>
    </row>
    <row r="446" spans="1:65" s="2" customFormat="1" ht="24.2" customHeight="1">
      <c r="A446" s="28"/>
      <c r="B446" s="29"/>
      <c r="C446" s="160" t="s">
        <v>780</v>
      </c>
      <c r="D446" s="160" t="s">
        <v>122</v>
      </c>
      <c r="E446" s="161" t="s">
        <v>781</v>
      </c>
      <c r="F446" s="162" t="s">
        <v>782</v>
      </c>
      <c r="G446" s="163" t="s">
        <v>125</v>
      </c>
      <c r="H446" s="164">
        <v>1</v>
      </c>
      <c r="I446" s="165">
        <v>330</v>
      </c>
      <c r="J446" s="166"/>
      <c r="K446" s="165">
        <f>ROUND(P446*H446,2)</f>
        <v>330</v>
      </c>
      <c r="L446" s="162" t="s">
        <v>126</v>
      </c>
      <c r="M446" s="167"/>
      <c r="N446" s="168" t="s">
        <v>1</v>
      </c>
      <c r="O446" s="169" t="s">
        <v>37</v>
      </c>
      <c r="P446" s="170">
        <f>I446+J446</f>
        <v>330</v>
      </c>
      <c r="Q446" s="170">
        <f>ROUND(I446*H446,2)</f>
        <v>330</v>
      </c>
      <c r="R446" s="170">
        <f>ROUND(J446*H446,2)</f>
        <v>0</v>
      </c>
      <c r="S446" s="171">
        <v>0</v>
      </c>
      <c r="T446" s="171">
        <f>S446*H446</f>
        <v>0</v>
      </c>
      <c r="U446" s="171">
        <v>0</v>
      </c>
      <c r="V446" s="171">
        <f>U446*H446</f>
        <v>0</v>
      </c>
      <c r="W446" s="171">
        <v>0</v>
      </c>
      <c r="X446" s="172">
        <f>W446*H446</f>
        <v>0</v>
      </c>
      <c r="Y446" s="28"/>
      <c r="Z446" s="28"/>
      <c r="AA446" s="28"/>
      <c r="AB446" s="28"/>
      <c r="AC446" s="28"/>
      <c r="AD446" s="28"/>
      <c r="AE446" s="28"/>
      <c r="AR446" s="173" t="s">
        <v>84</v>
      </c>
      <c r="AT446" s="173" t="s">
        <v>122</v>
      </c>
      <c r="AU446" s="173" t="s">
        <v>74</v>
      </c>
      <c r="AY446" s="14" t="s">
        <v>127</v>
      </c>
      <c r="BE446" s="174">
        <f>IF(O446="základní",K446,0)</f>
        <v>330</v>
      </c>
      <c r="BF446" s="174">
        <f>IF(O446="snížená",K446,0)</f>
        <v>0</v>
      </c>
      <c r="BG446" s="174">
        <f>IF(O446="zákl. přenesená",K446,0)</f>
        <v>0</v>
      </c>
      <c r="BH446" s="174">
        <f>IF(O446="sníž. přenesená",K446,0)</f>
        <v>0</v>
      </c>
      <c r="BI446" s="174">
        <f>IF(O446="nulová",K446,0)</f>
        <v>0</v>
      </c>
      <c r="BJ446" s="14" t="s">
        <v>82</v>
      </c>
      <c r="BK446" s="174">
        <f>ROUND(P446*H446,2)</f>
        <v>330</v>
      </c>
      <c r="BL446" s="14" t="s">
        <v>82</v>
      </c>
      <c r="BM446" s="173" t="s">
        <v>783</v>
      </c>
    </row>
    <row r="447" spans="1:65" s="2" customFormat="1" ht="19.5">
      <c r="A447" s="28"/>
      <c r="B447" s="29"/>
      <c r="C447" s="30"/>
      <c r="D447" s="175" t="s">
        <v>129</v>
      </c>
      <c r="E447" s="30"/>
      <c r="F447" s="176" t="s">
        <v>782</v>
      </c>
      <c r="G447" s="30"/>
      <c r="H447" s="30"/>
      <c r="I447" s="30"/>
      <c r="J447" s="30"/>
      <c r="K447" s="30"/>
      <c r="L447" s="30"/>
      <c r="M447" s="33"/>
      <c r="N447" s="177"/>
      <c r="O447" s="178"/>
      <c r="P447" s="65"/>
      <c r="Q447" s="65"/>
      <c r="R447" s="65"/>
      <c r="S447" s="65"/>
      <c r="T447" s="65"/>
      <c r="U447" s="65"/>
      <c r="V447" s="65"/>
      <c r="W447" s="65"/>
      <c r="X447" s="66"/>
      <c r="Y447" s="28"/>
      <c r="Z447" s="28"/>
      <c r="AA447" s="28"/>
      <c r="AB447" s="28"/>
      <c r="AC447" s="28"/>
      <c r="AD447" s="28"/>
      <c r="AE447" s="28"/>
      <c r="AT447" s="14" t="s">
        <v>129</v>
      </c>
      <c r="AU447" s="14" t="s">
        <v>74</v>
      </c>
    </row>
    <row r="448" spans="1:65" s="2" customFormat="1" ht="24.2" customHeight="1">
      <c r="A448" s="28"/>
      <c r="B448" s="29"/>
      <c r="C448" s="160" t="s">
        <v>784</v>
      </c>
      <c r="D448" s="160" t="s">
        <v>122</v>
      </c>
      <c r="E448" s="161" t="s">
        <v>785</v>
      </c>
      <c r="F448" s="162" t="s">
        <v>786</v>
      </c>
      <c r="G448" s="163" t="s">
        <v>125</v>
      </c>
      <c r="H448" s="164">
        <v>1</v>
      </c>
      <c r="I448" s="165">
        <v>988</v>
      </c>
      <c r="J448" s="166"/>
      <c r="K448" s="165">
        <f>ROUND(P448*H448,2)</f>
        <v>988</v>
      </c>
      <c r="L448" s="162" t="s">
        <v>126</v>
      </c>
      <c r="M448" s="167"/>
      <c r="N448" s="168" t="s">
        <v>1</v>
      </c>
      <c r="O448" s="169" t="s">
        <v>37</v>
      </c>
      <c r="P448" s="170">
        <f>I448+J448</f>
        <v>988</v>
      </c>
      <c r="Q448" s="170">
        <f>ROUND(I448*H448,2)</f>
        <v>988</v>
      </c>
      <c r="R448" s="170">
        <f>ROUND(J448*H448,2)</f>
        <v>0</v>
      </c>
      <c r="S448" s="171">
        <v>0</v>
      </c>
      <c r="T448" s="171">
        <f>S448*H448</f>
        <v>0</v>
      </c>
      <c r="U448" s="171">
        <v>0</v>
      </c>
      <c r="V448" s="171">
        <f>U448*H448</f>
        <v>0</v>
      </c>
      <c r="W448" s="171">
        <v>0</v>
      </c>
      <c r="X448" s="172">
        <f>W448*H448</f>
        <v>0</v>
      </c>
      <c r="Y448" s="28"/>
      <c r="Z448" s="28"/>
      <c r="AA448" s="28"/>
      <c r="AB448" s="28"/>
      <c r="AC448" s="28"/>
      <c r="AD448" s="28"/>
      <c r="AE448" s="28"/>
      <c r="AR448" s="173" t="s">
        <v>84</v>
      </c>
      <c r="AT448" s="173" t="s">
        <v>122</v>
      </c>
      <c r="AU448" s="173" t="s">
        <v>74</v>
      </c>
      <c r="AY448" s="14" t="s">
        <v>127</v>
      </c>
      <c r="BE448" s="174">
        <f>IF(O448="základní",K448,0)</f>
        <v>988</v>
      </c>
      <c r="BF448" s="174">
        <f>IF(O448="snížená",K448,0)</f>
        <v>0</v>
      </c>
      <c r="BG448" s="174">
        <f>IF(O448="zákl. přenesená",K448,0)</f>
        <v>0</v>
      </c>
      <c r="BH448" s="174">
        <f>IF(O448="sníž. přenesená",K448,0)</f>
        <v>0</v>
      </c>
      <c r="BI448" s="174">
        <f>IF(O448="nulová",K448,0)</f>
        <v>0</v>
      </c>
      <c r="BJ448" s="14" t="s">
        <v>82</v>
      </c>
      <c r="BK448" s="174">
        <f>ROUND(P448*H448,2)</f>
        <v>988</v>
      </c>
      <c r="BL448" s="14" t="s">
        <v>82</v>
      </c>
      <c r="BM448" s="173" t="s">
        <v>787</v>
      </c>
    </row>
    <row r="449" spans="1:65" s="2" customFormat="1" ht="19.5">
      <c r="A449" s="28"/>
      <c r="B449" s="29"/>
      <c r="C449" s="30"/>
      <c r="D449" s="175" t="s">
        <v>129</v>
      </c>
      <c r="E449" s="30"/>
      <c r="F449" s="176" t="s">
        <v>786</v>
      </c>
      <c r="G449" s="30"/>
      <c r="H449" s="30"/>
      <c r="I449" s="30"/>
      <c r="J449" s="30"/>
      <c r="K449" s="30"/>
      <c r="L449" s="30"/>
      <c r="M449" s="33"/>
      <c r="N449" s="177"/>
      <c r="O449" s="178"/>
      <c r="P449" s="65"/>
      <c r="Q449" s="65"/>
      <c r="R449" s="65"/>
      <c r="S449" s="65"/>
      <c r="T449" s="65"/>
      <c r="U449" s="65"/>
      <c r="V449" s="65"/>
      <c r="W449" s="65"/>
      <c r="X449" s="66"/>
      <c r="Y449" s="28"/>
      <c r="Z449" s="28"/>
      <c r="AA449" s="28"/>
      <c r="AB449" s="28"/>
      <c r="AC449" s="28"/>
      <c r="AD449" s="28"/>
      <c r="AE449" s="28"/>
      <c r="AT449" s="14" t="s">
        <v>129</v>
      </c>
      <c r="AU449" s="14" t="s">
        <v>74</v>
      </c>
    </row>
    <row r="450" spans="1:65" s="2" customFormat="1" ht="33" customHeight="1">
      <c r="A450" s="28"/>
      <c r="B450" s="29"/>
      <c r="C450" s="160" t="s">
        <v>788</v>
      </c>
      <c r="D450" s="160" t="s">
        <v>122</v>
      </c>
      <c r="E450" s="161" t="s">
        <v>789</v>
      </c>
      <c r="F450" s="162" t="s">
        <v>790</v>
      </c>
      <c r="G450" s="163" t="s">
        <v>125</v>
      </c>
      <c r="H450" s="164">
        <v>1</v>
      </c>
      <c r="I450" s="165">
        <v>5020</v>
      </c>
      <c r="J450" s="166"/>
      <c r="K450" s="165">
        <f>ROUND(P450*H450,2)</f>
        <v>5020</v>
      </c>
      <c r="L450" s="162" t="s">
        <v>126</v>
      </c>
      <c r="M450" s="167"/>
      <c r="N450" s="168" t="s">
        <v>1</v>
      </c>
      <c r="O450" s="169" t="s">
        <v>37</v>
      </c>
      <c r="P450" s="170">
        <f>I450+J450</f>
        <v>5020</v>
      </c>
      <c r="Q450" s="170">
        <f>ROUND(I450*H450,2)</f>
        <v>5020</v>
      </c>
      <c r="R450" s="170">
        <f>ROUND(J450*H450,2)</f>
        <v>0</v>
      </c>
      <c r="S450" s="171">
        <v>0</v>
      </c>
      <c r="T450" s="171">
        <f>S450*H450</f>
        <v>0</v>
      </c>
      <c r="U450" s="171">
        <v>0</v>
      </c>
      <c r="V450" s="171">
        <f>U450*H450</f>
        <v>0</v>
      </c>
      <c r="W450" s="171">
        <v>0</v>
      </c>
      <c r="X450" s="172">
        <f>W450*H450</f>
        <v>0</v>
      </c>
      <c r="Y450" s="28"/>
      <c r="Z450" s="28"/>
      <c r="AA450" s="28"/>
      <c r="AB450" s="28"/>
      <c r="AC450" s="28"/>
      <c r="AD450" s="28"/>
      <c r="AE450" s="28"/>
      <c r="AR450" s="173" t="s">
        <v>84</v>
      </c>
      <c r="AT450" s="173" t="s">
        <v>122</v>
      </c>
      <c r="AU450" s="173" t="s">
        <v>74</v>
      </c>
      <c r="AY450" s="14" t="s">
        <v>127</v>
      </c>
      <c r="BE450" s="174">
        <f>IF(O450="základní",K450,0)</f>
        <v>5020</v>
      </c>
      <c r="BF450" s="174">
        <f>IF(O450="snížená",K450,0)</f>
        <v>0</v>
      </c>
      <c r="BG450" s="174">
        <f>IF(O450="zákl. přenesená",K450,0)</f>
        <v>0</v>
      </c>
      <c r="BH450" s="174">
        <f>IF(O450="sníž. přenesená",K450,0)</f>
        <v>0</v>
      </c>
      <c r="BI450" s="174">
        <f>IF(O450="nulová",K450,0)</f>
        <v>0</v>
      </c>
      <c r="BJ450" s="14" t="s">
        <v>82</v>
      </c>
      <c r="BK450" s="174">
        <f>ROUND(P450*H450,2)</f>
        <v>5020</v>
      </c>
      <c r="BL450" s="14" t="s">
        <v>82</v>
      </c>
      <c r="BM450" s="173" t="s">
        <v>791</v>
      </c>
    </row>
    <row r="451" spans="1:65" s="2" customFormat="1" ht="19.5">
      <c r="A451" s="28"/>
      <c r="B451" s="29"/>
      <c r="C451" s="30"/>
      <c r="D451" s="175" t="s">
        <v>129</v>
      </c>
      <c r="E451" s="30"/>
      <c r="F451" s="176" t="s">
        <v>790</v>
      </c>
      <c r="G451" s="30"/>
      <c r="H451" s="30"/>
      <c r="I451" s="30"/>
      <c r="J451" s="30"/>
      <c r="K451" s="30"/>
      <c r="L451" s="30"/>
      <c r="M451" s="33"/>
      <c r="N451" s="177"/>
      <c r="O451" s="178"/>
      <c r="P451" s="65"/>
      <c r="Q451" s="65"/>
      <c r="R451" s="65"/>
      <c r="S451" s="65"/>
      <c r="T451" s="65"/>
      <c r="U451" s="65"/>
      <c r="V451" s="65"/>
      <c r="W451" s="65"/>
      <c r="X451" s="66"/>
      <c r="Y451" s="28"/>
      <c r="Z451" s="28"/>
      <c r="AA451" s="28"/>
      <c r="AB451" s="28"/>
      <c r="AC451" s="28"/>
      <c r="AD451" s="28"/>
      <c r="AE451" s="28"/>
      <c r="AT451" s="14" t="s">
        <v>129</v>
      </c>
      <c r="AU451" s="14" t="s">
        <v>74</v>
      </c>
    </row>
    <row r="452" spans="1:65" s="2" customFormat="1" ht="24.2" customHeight="1">
      <c r="A452" s="28"/>
      <c r="B452" s="29"/>
      <c r="C452" s="160" t="s">
        <v>792</v>
      </c>
      <c r="D452" s="160" t="s">
        <v>122</v>
      </c>
      <c r="E452" s="161" t="s">
        <v>793</v>
      </c>
      <c r="F452" s="162" t="s">
        <v>794</v>
      </c>
      <c r="G452" s="163" t="s">
        <v>125</v>
      </c>
      <c r="H452" s="164">
        <v>1</v>
      </c>
      <c r="I452" s="165">
        <v>3600</v>
      </c>
      <c r="J452" s="166"/>
      <c r="K452" s="165">
        <f>ROUND(P452*H452,2)</f>
        <v>3600</v>
      </c>
      <c r="L452" s="162" t="s">
        <v>126</v>
      </c>
      <c r="M452" s="167"/>
      <c r="N452" s="168" t="s">
        <v>1</v>
      </c>
      <c r="O452" s="169" t="s">
        <v>37</v>
      </c>
      <c r="P452" s="170">
        <f>I452+J452</f>
        <v>3600</v>
      </c>
      <c r="Q452" s="170">
        <f>ROUND(I452*H452,2)</f>
        <v>3600</v>
      </c>
      <c r="R452" s="170">
        <f>ROUND(J452*H452,2)</f>
        <v>0</v>
      </c>
      <c r="S452" s="171">
        <v>0</v>
      </c>
      <c r="T452" s="171">
        <f>S452*H452</f>
        <v>0</v>
      </c>
      <c r="U452" s="171">
        <v>0</v>
      </c>
      <c r="V452" s="171">
        <f>U452*H452</f>
        <v>0</v>
      </c>
      <c r="W452" s="171">
        <v>0</v>
      </c>
      <c r="X452" s="172">
        <f>W452*H452</f>
        <v>0</v>
      </c>
      <c r="Y452" s="28"/>
      <c r="Z452" s="28"/>
      <c r="AA452" s="28"/>
      <c r="AB452" s="28"/>
      <c r="AC452" s="28"/>
      <c r="AD452" s="28"/>
      <c r="AE452" s="28"/>
      <c r="AR452" s="173" t="s">
        <v>84</v>
      </c>
      <c r="AT452" s="173" t="s">
        <v>122</v>
      </c>
      <c r="AU452" s="173" t="s">
        <v>74</v>
      </c>
      <c r="AY452" s="14" t="s">
        <v>127</v>
      </c>
      <c r="BE452" s="174">
        <f>IF(O452="základní",K452,0)</f>
        <v>3600</v>
      </c>
      <c r="BF452" s="174">
        <f>IF(O452="snížená",K452,0)</f>
        <v>0</v>
      </c>
      <c r="BG452" s="174">
        <f>IF(O452="zákl. přenesená",K452,0)</f>
        <v>0</v>
      </c>
      <c r="BH452" s="174">
        <f>IF(O452="sníž. přenesená",K452,0)</f>
        <v>0</v>
      </c>
      <c r="BI452" s="174">
        <f>IF(O452="nulová",K452,0)</f>
        <v>0</v>
      </c>
      <c r="BJ452" s="14" t="s">
        <v>82</v>
      </c>
      <c r="BK452" s="174">
        <f>ROUND(P452*H452,2)</f>
        <v>3600</v>
      </c>
      <c r="BL452" s="14" t="s">
        <v>82</v>
      </c>
      <c r="BM452" s="173" t="s">
        <v>795</v>
      </c>
    </row>
    <row r="453" spans="1:65" s="2" customFormat="1" ht="19.5">
      <c r="A453" s="28"/>
      <c r="B453" s="29"/>
      <c r="C453" s="30"/>
      <c r="D453" s="175" t="s">
        <v>129</v>
      </c>
      <c r="E453" s="30"/>
      <c r="F453" s="176" t="s">
        <v>794</v>
      </c>
      <c r="G453" s="30"/>
      <c r="H453" s="30"/>
      <c r="I453" s="30"/>
      <c r="J453" s="30"/>
      <c r="K453" s="30"/>
      <c r="L453" s="30"/>
      <c r="M453" s="33"/>
      <c r="N453" s="177"/>
      <c r="O453" s="178"/>
      <c r="P453" s="65"/>
      <c r="Q453" s="65"/>
      <c r="R453" s="65"/>
      <c r="S453" s="65"/>
      <c r="T453" s="65"/>
      <c r="U453" s="65"/>
      <c r="V453" s="65"/>
      <c r="W453" s="65"/>
      <c r="X453" s="66"/>
      <c r="Y453" s="28"/>
      <c r="Z453" s="28"/>
      <c r="AA453" s="28"/>
      <c r="AB453" s="28"/>
      <c r="AC453" s="28"/>
      <c r="AD453" s="28"/>
      <c r="AE453" s="28"/>
      <c r="AT453" s="14" t="s">
        <v>129</v>
      </c>
      <c r="AU453" s="14" t="s">
        <v>74</v>
      </c>
    </row>
    <row r="454" spans="1:65" s="2" customFormat="1" ht="37.9" customHeight="1">
      <c r="A454" s="28"/>
      <c r="B454" s="29"/>
      <c r="C454" s="160" t="s">
        <v>796</v>
      </c>
      <c r="D454" s="160" t="s">
        <v>122</v>
      </c>
      <c r="E454" s="161" t="s">
        <v>797</v>
      </c>
      <c r="F454" s="162" t="s">
        <v>798</v>
      </c>
      <c r="G454" s="163" t="s">
        <v>125</v>
      </c>
      <c r="H454" s="164">
        <v>1</v>
      </c>
      <c r="I454" s="165">
        <v>4750</v>
      </c>
      <c r="J454" s="166"/>
      <c r="K454" s="165">
        <f>ROUND(P454*H454,2)</f>
        <v>4750</v>
      </c>
      <c r="L454" s="162" t="s">
        <v>126</v>
      </c>
      <c r="M454" s="167"/>
      <c r="N454" s="168" t="s">
        <v>1</v>
      </c>
      <c r="O454" s="169" t="s">
        <v>37</v>
      </c>
      <c r="P454" s="170">
        <f>I454+J454</f>
        <v>4750</v>
      </c>
      <c r="Q454" s="170">
        <f>ROUND(I454*H454,2)</f>
        <v>4750</v>
      </c>
      <c r="R454" s="170">
        <f>ROUND(J454*H454,2)</f>
        <v>0</v>
      </c>
      <c r="S454" s="171">
        <v>0</v>
      </c>
      <c r="T454" s="171">
        <f>S454*H454</f>
        <v>0</v>
      </c>
      <c r="U454" s="171">
        <v>0</v>
      </c>
      <c r="V454" s="171">
        <f>U454*H454</f>
        <v>0</v>
      </c>
      <c r="W454" s="171">
        <v>0</v>
      </c>
      <c r="X454" s="172">
        <f>W454*H454</f>
        <v>0</v>
      </c>
      <c r="Y454" s="28"/>
      <c r="Z454" s="28"/>
      <c r="AA454" s="28"/>
      <c r="AB454" s="28"/>
      <c r="AC454" s="28"/>
      <c r="AD454" s="28"/>
      <c r="AE454" s="28"/>
      <c r="AR454" s="173" t="s">
        <v>84</v>
      </c>
      <c r="AT454" s="173" t="s">
        <v>122</v>
      </c>
      <c r="AU454" s="173" t="s">
        <v>74</v>
      </c>
      <c r="AY454" s="14" t="s">
        <v>127</v>
      </c>
      <c r="BE454" s="174">
        <f>IF(O454="základní",K454,0)</f>
        <v>4750</v>
      </c>
      <c r="BF454" s="174">
        <f>IF(O454="snížená",K454,0)</f>
        <v>0</v>
      </c>
      <c r="BG454" s="174">
        <f>IF(O454="zákl. přenesená",K454,0)</f>
        <v>0</v>
      </c>
      <c r="BH454" s="174">
        <f>IF(O454="sníž. přenesená",K454,0)</f>
        <v>0</v>
      </c>
      <c r="BI454" s="174">
        <f>IF(O454="nulová",K454,0)</f>
        <v>0</v>
      </c>
      <c r="BJ454" s="14" t="s">
        <v>82</v>
      </c>
      <c r="BK454" s="174">
        <f>ROUND(P454*H454,2)</f>
        <v>4750</v>
      </c>
      <c r="BL454" s="14" t="s">
        <v>82</v>
      </c>
      <c r="BM454" s="173" t="s">
        <v>799</v>
      </c>
    </row>
    <row r="455" spans="1:65" s="2" customFormat="1" ht="19.5">
      <c r="A455" s="28"/>
      <c r="B455" s="29"/>
      <c r="C455" s="30"/>
      <c r="D455" s="175" t="s">
        <v>129</v>
      </c>
      <c r="E455" s="30"/>
      <c r="F455" s="176" t="s">
        <v>798</v>
      </c>
      <c r="G455" s="30"/>
      <c r="H455" s="30"/>
      <c r="I455" s="30"/>
      <c r="J455" s="30"/>
      <c r="K455" s="30"/>
      <c r="L455" s="30"/>
      <c r="M455" s="33"/>
      <c r="N455" s="177"/>
      <c r="O455" s="178"/>
      <c r="P455" s="65"/>
      <c r="Q455" s="65"/>
      <c r="R455" s="65"/>
      <c r="S455" s="65"/>
      <c r="T455" s="65"/>
      <c r="U455" s="65"/>
      <c r="V455" s="65"/>
      <c r="W455" s="65"/>
      <c r="X455" s="66"/>
      <c r="Y455" s="28"/>
      <c r="Z455" s="28"/>
      <c r="AA455" s="28"/>
      <c r="AB455" s="28"/>
      <c r="AC455" s="28"/>
      <c r="AD455" s="28"/>
      <c r="AE455" s="28"/>
      <c r="AT455" s="14" t="s">
        <v>129</v>
      </c>
      <c r="AU455" s="14" t="s">
        <v>74</v>
      </c>
    </row>
    <row r="456" spans="1:65" s="2" customFormat="1" ht="44.25" customHeight="1">
      <c r="A456" s="28"/>
      <c r="B456" s="29"/>
      <c r="C456" s="160" t="s">
        <v>800</v>
      </c>
      <c r="D456" s="160" t="s">
        <v>122</v>
      </c>
      <c r="E456" s="161" t="s">
        <v>801</v>
      </c>
      <c r="F456" s="162" t="s">
        <v>802</v>
      </c>
      <c r="G456" s="163" t="s">
        <v>125</v>
      </c>
      <c r="H456" s="164">
        <v>1</v>
      </c>
      <c r="I456" s="165">
        <v>9950</v>
      </c>
      <c r="J456" s="166"/>
      <c r="K456" s="165">
        <f>ROUND(P456*H456,2)</f>
        <v>9950</v>
      </c>
      <c r="L456" s="162" t="s">
        <v>126</v>
      </c>
      <c r="M456" s="167"/>
      <c r="N456" s="168" t="s">
        <v>1</v>
      </c>
      <c r="O456" s="169" t="s">
        <v>37</v>
      </c>
      <c r="P456" s="170">
        <f>I456+J456</f>
        <v>9950</v>
      </c>
      <c r="Q456" s="170">
        <f>ROUND(I456*H456,2)</f>
        <v>9950</v>
      </c>
      <c r="R456" s="170">
        <f>ROUND(J456*H456,2)</f>
        <v>0</v>
      </c>
      <c r="S456" s="171">
        <v>0</v>
      </c>
      <c r="T456" s="171">
        <f>S456*H456</f>
        <v>0</v>
      </c>
      <c r="U456" s="171">
        <v>0</v>
      </c>
      <c r="V456" s="171">
        <f>U456*H456</f>
        <v>0</v>
      </c>
      <c r="W456" s="171">
        <v>0</v>
      </c>
      <c r="X456" s="172">
        <f>W456*H456</f>
        <v>0</v>
      </c>
      <c r="Y456" s="28"/>
      <c r="Z456" s="28"/>
      <c r="AA456" s="28"/>
      <c r="AB456" s="28"/>
      <c r="AC456" s="28"/>
      <c r="AD456" s="28"/>
      <c r="AE456" s="28"/>
      <c r="AR456" s="173" t="s">
        <v>84</v>
      </c>
      <c r="AT456" s="173" t="s">
        <v>122</v>
      </c>
      <c r="AU456" s="173" t="s">
        <v>74</v>
      </c>
      <c r="AY456" s="14" t="s">
        <v>127</v>
      </c>
      <c r="BE456" s="174">
        <f>IF(O456="základní",K456,0)</f>
        <v>9950</v>
      </c>
      <c r="BF456" s="174">
        <f>IF(O456="snížená",K456,0)</f>
        <v>0</v>
      </c>
      <c r="BG456" s="174">
        <f>IF(O456="zákl. přenesená",K456,0)</f>
        <v>0</v>
      </c>
      <c r="BH456" s="174">
        <f>IF(O456="sníž. přenesená",K456,0)</f>
        <v>0</v>
      </c>
      <c r="BI456" s="174">
        <f>IF(O456="nulová",K456,0)</f>
        <v>0</v>
      </c>
      <c r="BJ456" s="14" t="s">
        <v>82</v>
      </c>
      <c r="BK456" s="174">
        <f>ROUND(P456*H456,2)</f>
        <v>9950</v>
      </c>
      <c r="BL456" s="14" t="s">
        <v>82</v>
      </c>
      <c r="BM456" s="173" t="s">
        <v>803</v>
      </c>
    </row>
    <row r="457" spans="1:65" s="2" customFormat="1" ht="29.25">
      <c r="A457" s="28"/>
      <c r="B457" s="29"/>
      <c r="C457" s="30"/>
      <c r="D457" s="175" t="s">
        <v>129</v>
      </c>
      <c r="E457" s="30"/>
      <c r="F457" s="176" t="s">
        <v>802</v>
      </c>
      <c r="G457" s="30"/>
      <c r="H457" s="30"/>
      <c r="I457" s="30"/>
      <c r="J457" s="30"/>
      <c r="K457" s="30"/>
      <c r="L457" s="30"/>
      <c r="M457" s="33"/>
      <c r="N457" s="177"/>
      <c r="O457" s="178"/>
      <c r="P457" s="65"/>
      <c r="Q457" s="65"/>
      <c r="R457" s="65"/>
      <c r="S457" s="65"/>
      <c r="T457" s="65"/>
      <c r="U457" s="65"/>
      <c r="V457" s="65"/>
      <c r="W457" s="65"/>
      <c r="X457" s="66"/>
      <c r="Y457" s="28"/>
      <c r="Z457" s="28"/>
      <c r="AA457" s="28"/>
      <c r="AB457" s="28"/>
      <c r="AC457" s="28"/>
      <c r="AD457" s="28"/>
      <c r="AE457" s="28"/>
      <c r="AT457" s="14" t="s">
        <v>129</v>
      </c>
      <c r="AU457" s="14" t="s">
        <v>74</v>
      </c>
    </row>
    <row r="458" spans="1:65" s="2" customFormat="1" ht="33" customHeight="1">
      <c r="A458" s="28"/>
      <c r="B458" s="29"/>
      <c r="C458" s="160" t="s">
        <v>804</v>
      </c>
      <c r="D458" s="160" t="s">
        <v>122</v>
      </c>
      <c r="E458" s="161" t="s">
        <v>805</v>
      </c>
      <c r="F458" s="162" t="s">
        <v>806</v>
      </c>
      <c r="G458" s="163" t="s">
        <v>125</v>
      </c>
      <c r="H458" s="164">
        <v>1</v>
      </c>
      <c r="I458" s="165">
        <v>2090</v>
      </c>
      <c r="J458" s="166"/>
      <c r="K458" s="165">
        <f>ROUND(P458*H458,2)</f>
        <v>2090</v>
      </c>
      <c r="L458" s="162" t="s">
        <v>126</v>
      </c>
      <c r="M458" s="167"/>
      <c r="N458" s="168" t="s">
        <v>1</v>
      </c>
      <c r="O458" s="169" t="s">
        <v>37</v>
      </c>
      <c r="P458" s="170">
        <f>I458+J458</f>
        <v>2090</v>
      </c>
      <c r="Q458" s="170">
        <f>ROUND(I458*H458,2)</f>
        <v>2090</v>
      </c>
      <c r="R458" s="170">
        <f>ROUND(J458*H458,2)</f>
        <v>0</v>
      </c>
      <c r="S458" s="171">
        <v>0</v>
      </c>
      <c r="T458" s="171">
        <f>S458*H458</f>
        <v>0</v>
      </c>
      <c r="U458" s="171">
        <v>0</v>
      </c>
      <c r="V458" s="171">
        <f>U458*H458</f>
        <v>0</v>
      </c>
      <c r="W458" s="171">
        <v>0</v>
      </c>
      <c r="X458" s="172">
        <f>W458*H458</f>
        <v>0</v>
      </c>
      <c r="Y458" s="28"/>
      <c r="Z458" s="28"/>
      <c r="AA458" s="28"/>
      <c r="AB458" s="28"/>
      <c r="AC458" s="28"/>
      <c r="AD458" s="28"/>
      <c r="AE458" s="28"/>
      <c r="AR458" s="173" t="s">
        <v>84</v>
      </c>
      <c r="AT458" s="173" t="s">
        <v>122</v>
      </c>
      <c r="AU458" s="173" t="s">
        <v>74</v>
      </c>
      <c r="AY458" s="14" t="s">
        <v>127</v>
      </c>
      <c r="BE458" s="174">
        <f>IF(O458="základní",K458,0)</f>
        <v>2090</v>
      </c>
      <c r="BF458" s="174">
        <f>IF(O458="snížená",K458,0)</f>
        <v>0</v>
      </c>
      <c r="BG458" s="174">
        <f>IF(O458="zákl. přenesená",K458,0)</f>
        <v>0</v>
      </c>
      <c r="BH458" s="174">
        <f>IF(O458="sníž. přenesená",K458,0)</f>
        <v>0</v>
      </c>
      <c r="BI458" s="174">
        <f>IF(O458="nulová",K458,0)</f>
        <v>0</v>
      </c>
      <c r="BJ458" s="14" t="s">
        <v>82</v>
      </c>
      <c r="BK458" s="174">
        <f>ROUND(P458*H458,2)</f>
        <v>2090</v>
      </c>
      <c r="BL458" s="14" t="s">
        <v>82</v>
      </c>
      <c r="BM458" s="173" t="s">
        <v>807</v>
      </c>
    </row>
    <row r="459" spans="1:65" s="2" customFormat="1" ht="19.5">
      <c r="A459" s="28"/>
      <c r="B459" s="29"/>
      <c r="C459" s="30"/>
      <c r="D459" s="175" t="s">
        <v>129</v>
      </c>
      <c r="E459" s="30"/>
      <c r="F459" s="176" t="s">
        <v>806</v>
      </c>
      <c r="G459" s="30"/>
      <c r="H459" s="30"/>
      <c r="I459" s="30"/>
      <c r="J459" s="30"/>
      <c r="K459" s="30"/>
      <c r="L459" s="30"/>
      <c r="M459" s="33"/>
      <c r="N459" s="177"/>
      <c r="O459" s="178"/>
      <c r="P459" s="65"/>
      <c r="Q459" s="65"/>
      <c r="R459" s="65"/>
      <c r="S459" s="65"/>
      <c r="T459" s="65"/>
      <c r="U459" s="65"/>
      <c r="V459" s="65"/>
      <c r="W459" s="65"/>
      <c r="X459" s="66"/>
      <c r="Y459" s="28"/>
      <c r="Z459" s="28"/>
      <c r="AA459" s="28"/>
      <c r="AB459" s="28"/>
      <c r="AC459" s="28"/>
      <c r="AD459" s="28"/>
      <c r="AE459" s="28"/>
      <c r="AT459" s="14" t="s">
        <v>129</v>
      </c>
      <c r="AU459" s="14" t="s">
        <v>74</v>
      </c>
    </row>
    <row r="460" spans="1:65" s="2" customFormat="1" ht="33" customHeight="1">
      <c r="A460" s="28"/>
      <c r="B460" s="29"/>
      <c r="C460" s="160" t="s">
        <v>808</v>
      </c>
      <c r="D460" s="160" t="s">
        <v>122</v>
      </c>
      <c r="E460" s="161" t="s">
        <v>809</v>
      </c>
      <c r="F460" s="162" t="s">
        <v>810</v>
      </c>
      <c r="G460" s="163" t="s">
        <v>125</v>
      </c>
      <c r="H460" s="164">
        <v>1</v>
      </c>
      <c r="I460" s="165">
        <v>1430</v>
      </c>
      <c r="J460" s="166"/>
      <c r="K460" s="165">
        <f>ROUND(P460*H460,2)</f>
        <v>1430</v>
      </c>
      <c r="L460" s="162" t="s">
        <v>126</v>
      </c>
      <c r="M460" s="167"/>
      <c r="N460" s="168" t="s">
        <v>1</v>
      </c>
      <c r="O460" s="169" t="s">
        <v>37</v>
      </c>
      <c r="P460" s="170">
        <f>I460+J460</f>
        <v>1430</v>
      </c>
      <c r="Q460" s="170">
        <f>ROUND(I460*H460,2)</f>
        <v>1430</v>
      </c>
      <c r="R460" s="170">
        <f>ROUND(J460*H460,2)</f>
        <v>0</v>
      </c>
      <c r="S460" s="171">
        <v>0</v>
      </c>
      <c r="T460" s="171">
        <f>S460*H460</f>
        <v>0</v>
      </c>
      <c r="U460" s="171">
        <v>0</v>
      </c>
      <c r="V460" s="171">
        <f>U460*H460</f>
        <v>0</v>
      </c>
      <c r="W460" s="171">
        <v>0</v>
      </c>
      <c r="X460" s="172">
        <f>W460*H460</f>
        <v>0</v>
      </c>
      <c r="Y460" s="28"/>
      <c r="Z460" s="28"/>
      <c r="AA460" s="28"/>
      <c r="AB460" s="28"/>
      <c r="AC460" s="28"/>
      <c r="AD460" s="28"/>
      <c r="AE460" s="28"/>
      <c r="AR460" s="173" t="s">
        <v>84</v>
      </c>
      <c r="AT460" s="173" t="s">
        <v>122</v>
      </c>
      <c r="AU460" s="173" t="s">
        <v>74</v>
      </c>
      <c r="AY460" s="14" t="s">
        <v>127</v>
      </c>
      <c r="BE460" s="174">
        <f>IF(O460="základní",K460,0)</f>
        <v>1430</v>
      </c>
      <c r="BF460" s="174">
        <f>IF(O460="snížená",K460,0)</f>
        <v>0</v>
      </c>
      <c r="BG460" s="174">
        <f>IF(O460="zákl. přenesená",K460,0)</f>
        <v>0</v>
      </c>
      <c r="BH460" s="174">
        <f>IF(O460="sníž. přenesená",K460,0)</f>
        <v>0</v>
      </c>
      <c r="BI460" s="174">
        <f>IF(O460="nulová",K460,0)</f>
        <v>0</v>
      </c>
      <c r="BJ460" s="14" t="s">
        <v>82</v>
      </c>
      <c r="BK460" s="174">
        <f>ROUND(P460*H460,2)</f>
        <v>1430</v>
      </c>
      <c r="BL460" s="14" t="s">
        <v>82</v>
      </c>
      <c r="BM460" s="173" t="s">
        <v>811</v>
      </c>
    </row>
    <row r="461" spans="1:65" s="2" customFormat="1" ht="19.5">
      <c r="A461" s="28"/>
      <c r="B461" s="29"/>
      <c r="C461" s="30"/>
      <c r="D461" s="175" t="s">
        <v>129</v>
      </c>
      <c r="E461" s="30"/>
      <c r="F461" s="176" t="s">
        <v>810</v>
      </c>
      <c r="G461" s="30"/>
      <c r="H461" s="30"/>
      <c r="I461" s="30"/>
      <c r="J461" s="30"/>
      <c r="K461" s="30"/>
      <c r="L461" s="30"/>
      <c r="M461" s="33"/>
      <c r="N461" s="177"/>
      <c r="O461" s="178"/>
      <c r="P461" s="65"/>
      <c r="Q461" s="65"/>
      <c r="R461" s="65"/>
      <c r="S461" s="65"/>
      <c r="T461" s="65"/>
      <c r="U461" s="65"/>
      <c r="V461" s="65"/>
      <c r="W461" s="65"/>
      <c r="X461" s="66"/>
      <c r="Y461" s="28"/>
      <c r="Z461" s="28"/>
      <c r="AA461" s="28"/>
      <c r="AB461" s="28"/>
      <c r="AC461" s="28"/>
      <c r="AD461" s="28"/>
      <c r="AE461" s="28"/>
      <c r="AT461" s="14" t="s">
        <v>129</v>
      </c>
      <c r="AU461" s="14" t="s">
        <v>74</v>
      </c>
    </row>
    <row r="462" spans="1:65" s="2" customFormat="1" ht="24.2" customHeight="1">
      <c r="A462" s="28"/>
      <c r="B462" s="29"/>
      <c r="C462" s="160" t="s">
        <v>812</v>
      </c>
      <c r="D462" s="160" t="s">
        <v>122</v>
      </c>
      <c r="E462" s="161" t="s">
        <v>813</v>
      </c>
      <c r="F462" s="162" t="s">
        <v>814</v>
      </c>
      <c r="G462" s="163" t="s">
        <v>125</v>
      </c>
      <c r="H462" s="164">
        <v>1</v>
      </c>
      <c r="I462" s="165">
        <v>145</v>
      </c>
      <c r="J462" s="166"/>
      <c r="K462" s="165">
        <f>ROUND(P462*H462,2)</f>
        <v>145</v>
      </c>
      <c r="L462" s="162" t="s">
        <v>126</v>
      </c>
      <c r="M462" s="167"/>
      <c r="N462" s="168" t="s">
        <v>1</v>
      </c>
      <c r="O462" s="169" t="s">
        <v>37</v>
      </c>
      <c r="P462" s="170">
        <f>I462+J462</f>
        <v>145</v>
      </c>
      <c r="Q462" s="170">
        <f>ROUND(I462*H462,2)</f>
        <v>145</v>
      </c>
      <c r="R462" s="170">
        <f>ROUND(J462*H462,2)</f>
        <v>0</v>
      </c>
      <c r="S462" s="171">
        <v>0</v>
      </c>
      <c r="T462" s="171">
        <f>S462*H462</f>
        <v>0</v>
      </c>
      <c r="U462" s="171">
        <v>0</v>
      </c>
      <c r="V462" s="171">
        <f>U462*H462</f>
        <v>0</v>
      </c>
      <c r="W462" s="171">
        <v>0</v>
      </c>
      <c r="X462" s="172">
        <f>W462*H462</f>
        <v>0</v>
      </c>
      <c r="Y462" s="28"/>
      <c r="Z462" s="28"/>
      <c r="AA462" s="28"/>
      <c r="AB462" s="28"/>
      <c r="AC462" s="28"/>
      <c r="AD462" s="28"/>
      <c r="AE462" s="28"/>
      <c r="AR462" s="173" t="s">
        <v>84</v>
      </c>
      <c r="AT462" s="173" t="s">
        <v>122</v>
      </c>
      <c r="AU462" s="173" t="s">
        <v>74</v>
      </c>
      <c r="AY462" s="14" t="s">
        <v>127</v>
      </c>
      <c r="BE462" s="174">
        <f>IF(O462="základní",K462,0)</f>
        <v>145</v>
      </c>
      <c r="BF462" s="174">
        <f>IF(O462="snížená",K462,0)</f>
        <v>0</v>
      </c>
      <c r="BG462" s="174">
        <f>IF(O462="zákl. přenesená",K462,0)</f>
        <v>0</v>
      </c>
      <c r="BH462" s="174">
        <f>IF(O462="sníž. přenesená",K462,0)</f>
        <v>0</v>
      </c>
      <c r="BI462" s="174">
        <f>IF(O462="nulová",K462,0)</f>
        <v>0</v>
      </c>
      <c r="BJ462" s="14" t="s">
        <v>82</v>
      </c>
      <c r="BK462" s="174">
        <f>ROUND(P462*H462,2)</f>
        <v>145</v>
      </c>
      <c r="BL462" s="14" t="s">
        <v>82</v>
      </c>
      <c r="BM462" s="173" t="s">
        <v>815</v>
      </c>
    </row>
    <row r="463" spans="1:65" s="2" customFormat="1" ht="19.5">
      <c r="A463" s="28"/>
      <c r="B463" s="29"/>
      <c r="C463" s="30"/>
      <c r="D463" s="175" t="s">
        <v>129</v>
      </c>
      <c r="E463" s="30"/>
      <c r="F463" s="176" t="s">
        <v>814</v>
      </c>
      <c r="G463" s="30"/>
      <c r="H463" s="30"/>
      <c r="I463" s="30"/>
      <c r="J463" s="30"/>
      <c r="K463" s="30"/>
      <c r="L463" s="30"/>
      <c r="M463" s="33"/>
      <c r="N463" s="177"/>
      <c r="O463" s="178"/>
      <c r="P463" s="65"/>
      <c r="Q463" s="65"/>
      <c r="R463" s="65"/>
      <c r="S463" s="65"/>
      <c r="T463" s="65"/>
      <c r="U463" s="65"/>
      <c r="V463" s="65"/>
      <c r="W463" s="65"/>
      <c r="X463" s="66"/>
      <c r="Y463" s="28"/>
      <c r="Z463" s="28"/>
      <c r="AA463" s="28"/>
      <c r="AB463" s="28"/>
      <c r="AC463" s="28"/>
      <c r="AD463" s="28"/>
      <c r="AE463" s="28"/>
      <c r="AT463" s="14" t="s">
        <v>129</v>
      </c>
      <c r="AU463" s="14" t="s">
        <v>74</v>
      </c>
    </row>
    <row r="464" spans="1:65" s="2" customFormat="1" ht="24.2" customHeight="1">
      <c r="A464" s="28"/>
      <c r="B464" s="29"/>
      <c r="C464" s="160" t="s">
        <v>816</v>
      </c>
      <c r="D464" s="160" t="s">
        <v>122</v>
      </c>
      <c r="E464" s="161" t="s">
        <v>817</v>
      </c>
      <c r="F464" s="162" t="s">
        <v>818</v>
      </c>
      <c r="G464" s="163" t="s">
        <v>125</v>
      </c>
      <c r="H464" s="164">
        <v>1</v>
      </c>
      <c r="I464" s="165">
        <v>240</v>
      </c>
      <c r="J464" s="166"/>
      <c r="K464" s="165">
        <f>ROUND(P464*H464,2)</f>
        <v>240</v>
      </c>
      <c r="L464" s="162" t="s">
        <v>126</v>
      </c>
      <c r="M464" s="167"/>
      <c r="N464" s="168" t="s">
        <v>1</v>
      </c>
      <c r="O464" s="169" t="s">
        <v>37</v>
      </c>
      <c r="P464" s="170">
        <f>I464+J464</f>
        <v>240</v>
      </c>
      <c r="Q464" s="170">
        <f>ROUND(I464*H464,2)</f>
        <v>240</v>
      </c>
      <c r="R464" s="170">
        <f>ROUND(J464*H464,2)</f>
        <v>0</v>
      </c>
      <c r="S464" s="171">
        <v>0</v>
      </c>
      <c r="T464" s="171">
        <f>S464*H464</f>
        <v>0</v>
      </c>
      <c r="U464" s="171">
        <v>0</v>
      </c>
      <c r="V464" s="171">
        <f>U464*H464</f>
        <v>0</v>
      </c>
      <c r="W464" s="171">
        <v>0</v>
      </c>
      <c r="X464" s="172">
        <f>W464*H464</f>
        <v>0</v>
      </c>
      <c r="Y464" s="28"/>
      <c r="Z464" s="28"/>
      <c r="AA464" s="28"/>
      <c r="AB464" s="28"/>
      <c r="AC464" s="28"/>
      <c r="AD464" s="28"/>
      <c r="AE464" s="28"/>
      <c r="AR464" s="173" t="s">
        <v>84</v>
      </c>
      <c r="AT464" s="173" t="s">
        <v>122</v>
      </c>
      <c r="AU464" s="173" t="s">
        <v>74</v>
      </c>
      <c r="AY464" s="14" t="s">
        <v>127</v>
      </c>
      <c r="BE464" s="174">
        <f>IF(O464="základní",K464,0)</f>
        <v>240</v>
      </c>
      <c r="BF464" s="174">
        <f>IF(O464="snížená",K464,0)</f>
        <v>0</v>
      </c>
      <c r="BG464" s="174">
        <f>IF(O464="zákl. přenesená",K464,0)</f>
        <v>0</v>
      </c>
      <c r="BH464" s="174">
        <f>IF(O464="sníž. přenesená",K464,0)</f>
        <v>0</v>
      </c>
      <c r="BI464" s="174">
        <f>IF(O464="nulová",K464,0)</f>
        <v>0</v>
      </c>
      <c r="BJ464" s="14" t="s">
        <v>82</v>
      </c>
      <c r="BK464" s="174">
        <f>ROUND(P464*H464,2)</f>
        <v>240</v>
      </c>
      <c r="BL464" s="14" t="s">
        <v>82</v>
      </c>
      <c r="BM464" s="173" t="s">
        <v>819</v>
      </c>
    </row>
    <row r="465" spans="1:65" s="2" customFormat="1" ht="19.5">
      <c r="A465" s="28"/>
      <c r="B465" s="29"/>
      <c r="C465" s="30"/>
      <c r="D465" s="175" t="s">
        <v>129</v>
      </c>
      <c r="E465" s="30"/>
      <c r="F465" s="176" t="s">
        <v>818</v>
      </c>
      <c r="G465" s="30"/>
      <c r="H465" s="30"/>
      <c r="I465" s="30"/>
      <c r="J465" s="30"/>
      <c r="K465" s="30"/>
      <c r="L465" s="30"/>
      <c r="M465" s="33"/>
      <c r="N465" s="177"/>
      <c r="O465" s="178"/>
      <c r="P465" s="65"/>
      <c r="Q465" s="65"/>
      <c r="R465" s="65"/>
      <c r="S465" s="65"/>
      <c r="T465" s="65"/>
      <c r="U465" s="65"/>
      <c r="V465" s="65"/>
      <c r="W465" s="65"/>
      <c r="X465" s="66"/>
      <c r="Y465" s="28"/>
      <c r="Z465" s="28"/>
      <c r="AA465" s="28"/>
      <c r="AB465" s="28"/>
      <c r="AC465" s="28"/>
      <c r="AD465" s="28"/>
      <c r="AE465" s="28"/>
      <c r="AT465" s="14" t="s">
        <v>129</v>
      </c>
      <c r="AU465" s="14" t="s">
        <v>74</v>
      </c>
    </row>
    <row r="466" spans="1:65" s="2" customFormat="1" ht="37.9" customHeight="1">
      <c r="A466" s="28"/>
      <c r="B466" s="29"/>
      <c r="C466" s="160" t="s">
        <v>820</v>
      </c>
      <c r="D466" s="160" t="s">
        <v>122</v>
      </c>
      <c r="E466" s="161" t="s">
        <v>821</v>
      </c>
      <c r="F466" s="162" t="s">
        <v>822</v>
      </c>
      <c r="G466" s="163" t="s">
        <v>125</v>
      </c>
      <c r="H466" s="164">
        <v>1</v>
      </c>
      <c r="I466" s="165">
        <v>511</v>
      </c>
      <c r="J466" s="166"/>
      <c r="K466" s="165">
        <f>ROUND(P466*H466,2)</f>
        <v>511</v>
      </c>
      <c r="L466" s="162" t="s">
        <v>126</v>
      </c>
      <c r="M466" s="167"/>
      <c r="N466" s="168" t="s">
        <v>1</v>
      </c>
      <c r="O466" s="169" t="s">
        <v>37</v>
      </c>
      <c r="P466" s="170">
        <f>I466+J466</f>
        <v>511</v>
      </c>
      <c r="Q466" s="170">
        <f>ROUND(I466*H466,2)</f>
        <v>511</v>
      </c>
      <c r="R466" s="170">
        <f>ROUND(J466*H466,2)</f>
        <v>0</v>
      </c>
      <c r="S466" s="171">
        <v>0</v>
      </c>
      <c r="T466" s="171">
        <f>S466*H466</f>
        <v>0</v>
      </c>
      <c r="U466" s="171">
        <v>0</v>
      </c>
      <c r="V466" s="171">
        <f>U466*H466</f>
        <v>0</v>
      </c>
      <c r="W466" s="171">
        <v>0</v>
      </c>
      <c r="X466" s="172">
        <f>W466*H466</f>
        <v>0</v>
      </c>
      <c r="Y466" s="28"/>
      <c r="Z466" s="28"/>
      <c r="AA466" s="28"/>
      <c r="AB466" s="28"/>
      <c r="AC466" s="28"/>
      <c r="AD466" s="28"/>
      <c r="AE466" s="28"/>
      <c r="AR466" s="173" t="s">
        <v>84</v>
      </c>
      <c r="AT466" s="173" t="s">
        <v>122</v>
      </c>
      <c r="AU466" s="173" t="s">
        <v>74</v>
      </c>
      <c r="AY466" s="14" t="s">
        <v>127</v>
      </c>
      <c r="BE466" s="174">
        <f>IF(O466="základní",K466,0)</f>
        <v>511</v>
      </c>
      <c r="BF466" s="174">
        <f>IF(O466="snížená",K466,0)</f>
        <v>0</v>
      </c>
      <c r="BG466" s="174">
        <f>IF(O466="zákl. přenesená",K466,0)</f>
        <v>0</v>
      </c>
      <c r="BH466" s="174">
        <f>IF(O466="sníž. přenesená",K466,0)</f>
        <v>0</v>
      </c>
      <c r="BI466" s="174">
        <f>IF(O466="nulová",K466,0)</f>
        <v>0</v>
      </c>
      <c r="BJ466" s="14" t="s">
        <v>82</v>
      </c>
      <c r="BK466" s="174">
        <f>ROUND(P466*H466,2)</f>
        <v>511</v>
      </c>
      <c r="BL466" s="14" t="s">
        <v>82</v>
      </c>
      <c r="BM466" s="173" t="s">
        <v>823</v>
      </c>
    </row>
    <row r="467" spans="1:65" s="2" customFormat="1" ht="29.25">
      <c r="A467" s="28"/>
      <c r="B467" s="29"/>
      <c r="C467" s="30"/>
      <c r="D467" s="175" t="s">
        <v>129</v>
      </c>
      <c r="E467" s="30"/>
      <c r="F467" s="176" t="s">
        <v>822</v>
      </c>
      <c r="G467" s="30"/>
      <c r="H467" s="30"/>
      <c r="I467" s="30"/>
      <c r="J467" s="30"/>
      <c r="K467" s="30"/>
      <c r="L467" s="30"/>
      <c r="M467" s="33"/>
      <c r="N467" s="177"/>
      <c r="O467" s="178"/>
      <c r="P467" s="65"/>
      <c r="Q467" s="65"/>
      <c r="R467" s="65"/>
      <c r="S467" s="65"/>
      <c r="T467" s="65"/>
      <c r="U467" s="65"/>
      <c r="V467" s="65"/>
      <c r="W467" s="65"/>
      <c r="X467" s="66"/>
      <c r="Y467" s="28"/>
      <c r="Z467" s="28"/>
      <c r="AA467" s="28"/>
      <c r="AB467" s="28"/>
      <c r="AC467" s="28"/>
      <c r="AD467" s="28"/>
      <c r="AE467" s="28"/>
      <c r="AT467" s="14" t="s">
        <v>129</v>
      </c>
      <c r="AU467" s="14" t="s">
        <v>74</v>
      </c>
    </row>
    <row r="468" spans="1:65" s="2" customFormat="1" ht="37.9" customHeight="1">
      <c r="A468" s="28"/>
      <c r="B468" s="29"/>
      <c r="C468" s="160" t="s">
        <v>824</v>
      </c>
      <c r="D468" s="160" t="s">
        <v>122</v>
      </c>
      <c r="E468" s="161" t="s">
        <v>825</v>
      </c>
      <c r="F468" s="162" t="s">
        <v>826</v>
      </c>
      <c r="G468" s="163" t="s">
        <v>125</v>
      </c>
      <c r="H468" s="164">
        <v>1</v>
      </c>
      <c r="I468" s="165">
        <v>1030</v>
      </c>
      <c r="J468" s="166"/>
      <c r="K468" s="165">
        <f>ROUND(P468*H468,2)</f>
        <v>1030</v>
      </c>
      <c r="L468" s="162" t="s">
        <v>126</v>
      </c>
      <c r="M468" s="167"/>
      <c r="N468" s="168" t="s">
        <v>1</v>
      </c>
      <c r="O468" s="169" t="s">
        <v>37</v>
      </c>
      <c r="P468" s="170">
        <f>I468+J468</f>
        <v>1030</v>
      </c>
      <c r="Q468" s="170">
        <f>ROUND(I468*H468,2)</f>
        <v>1030</v>
      </c>
      <c r="R468" s="170">
        <f>ROUND(J468*H468,2)</f>
        <v>0</v>
      </c>
      <c r="S468" s="171">
        <v>0</v>
      </c>
      <c r="T468" s="171">
        <f>S468*H468</f>
        <v>0</v>
      </c>
      <c r="U468" s="171">
        <v>0</v>
      </c>
      <c r="V468" s="171">
        <f>U468*H468</f>
        <v>0</v>
      </c>
      <c r="W468" s="171">
        <v>0</v>
      </c>
      <c r="X468" s="172">
        <f>W468*H468</f>
        <v>0</v>
      </c>
      <c r="Y468" s="28"/>
      <c r="Z468" s="28"/>
      <c r="AA468" s="28"/>
      <c r="AB468" s="28"/>
      <c r="AC468" s="28"/>
      <c r="AD468" s="28"/>
      <c r="AE468" s="28"/>
      <c r="AR468" s="173" t="s">
        <v>84</v>
      </c>
      <c r="AT468" s="173" t="s">
        <v>122</v>
      </c>
      <c r="AU468" s="173" t="s">
        <v>74</v>
      </c>
      <c r="AY468" s="14" t="s">
        <v>127</v>
      </c>
      <c r="BE468" s="174">
        <f>IF(O468="základní",K468,0)</f>
        <v>1030</v>
      </c>
      <c r="BF468" s="174">
        <f>IF(O468="snížená",K468,0)</f>
        <v>0</v>
      </c>
      <c r="BG468" s="174">
        <f>IF(O468="zákl. přenesená",K468,0)</f>
        <v>0</v>
      </c>
      <c r="BH468" s="174">
        <f>IF(O468="sníž. přenesená",K468,0)</f>
        <v>0</v>
      </c>
      <c r="BI468" s="174">
        <f>IF(O468="nulová",K468,0)</f>
        <v>0</v>
      </c>
      <c r="BJ468" s="14" t="s">
        <v>82</v>
      </c>
      <c r="BK468" s="174">
        <f>ROUND(P468*H468,2)</f>
        <v>1030</v>
      </c>
      <c r="BL468" s="14" t="s">
        <v>82</v>
      </c>
      <c r="BM468" s="173" t="s">
        <v>827</v>
      </c>
    </row>
    <row r="469" spans="1:65" s="2" customFormat="1" ht="29.25">
      <c r="A469" s="28"/>
      <c r="B469" s="29"/>
      <c r="C469" s="30"/>
      <c r="D469" s="175" t="s">
        <v>129</v>
      </c>
      <c r="E469" s="30"/>
      <c r="F469" s="176" t="s">
        <v>826</v>
      </c>
      <c r="G469" s="30"/>
      <c r="H469" s="30"/>
      <c r="I469" s="30"/>
      <c r="J469" s="30"/>
      <c r="K469" s="30"/>
      <c r="L469" s="30"/>
      <c r="M469" s="33"/>
      <c r="N469" s="177"/>
      <c r="O469" s="178"/>
      <c r="P469" s="65"/>
      <c r="Q469" s="65"/>
      <c r="R469" s="65"/>
      <c r="S469" s="65"/>
      <c r="T469" s="65"/>
      <c r="U469" s="65"/>
      <c r="V469" s="65"/>
      <c r="W469" s="65"/>
      <c r="X469" s="66"/>
      <c r="Y469" s="28"/>
      <c r="Z469" s="28"/>
      <c r="AA469" s="28"/>
      <c r="AB469" s="28"/>
      <c r="AC469" s="28"/>
      <c r="AD469" s="28"/>
      <c r="AE469" s="28"/>
      <c r="AT469" s="14" t="s">
        <v>129</v>
      </c>
      <c r="AU469" s="14" t="s">
        <v>74</v>
      </c>
    </row>
    <row r="470" spans="1:65" s="2" customFormat="1" ht="33" customHeight="1">
      <c r="A470" s="28"/>
      <c r="B470" s="29"/>
      <c r="C470" s="160" t="s">
        <v>828</v>
      </c>
      <c r="D470" s="160" t="s">
        <v>122</v>
      </c>
      <c r="E470" s="161" t="s">
        <v>829</v>
      </c>
      <c r="F470" s="162" t="s">
        <v>830</v>
      </c>
      <c r="G470" s="163" t="s">
        <v>125</v>
      </c>
      <c r="H470" s="164">
        <v>1</v>
      </c>
      <c r="I470" s="165">
        <v>44.3</v>
      </c>
      <c r="J470" s="166"/>
      <c r="K470" s="165">
        <f>ROUND(P470*H470,2)</f>
        <v>44.3</v>
      </c>
      <c r="L470" s="162" t="s">
        <v>126</v>
      </c>
      <c r="M470" s="167"/>
      <c r="N470" s="168" t="s">
        <v>1</v>
      </c>
      <c r="O470" s="169" t="s">
        <v>37</v>
      </c>
      <c r="P470" s="170">
        <f>I470+J470</f>
        <v>44.3</v>
      </c>
      <c r="Q470" s="170">
        <f>ROUND(I470*H470,2)</f>
        <v>44.3</v>
      </c>
      <c r="R470" s="170">
        <f>ROUND(J470*H470,2)</f>
        <v>0</v>
      </c>
      <c r="S470" s="171">
        <v>0</v>
      </c>
      <c r="T470" s="171">
        <f>S470*H470</f>
        <v>0</v>
      </c>
      <c r="U470" s="171">
        <v>0</v>
      </c>
      <c r="V470" s="171">
        <f>U470*H470</f>
        <v>0</v>
      </c>
      <c r="W470" s="171">
        <v>0</v>
      </c>
      <c r="X470" s="172">
        <f>W470*H470</f>
        <v>0</v>
      </c>
      <c r="Y470" s="28"/>
      <c r="Z470" s="28"/>
      <c r="AA470" s="28"/>
      <c r="AB470" s="28"/>
      <c r="AC470" s="28"/>
      <c r="AD470" s="28"/>
      <c r="AE470" s="28"/>
      <c r="AR470" s="173" t="s">
        <v>153</v>
      </c>
      <c r="AT470" s="173" t="s">
        <v>122</v>
      </c>
      <c r="AU470" s="173" t="s">
        <v>74</v>
      </c>
      <c r="AY470" s="14" t="s">
        <v>127</v>
      </c>
      <c r="BE470" s="174">
        <f>IF(O470="základní",K470,0)</f>
        <v>44.3</v>
      </c>
      <c r="BF470" s="174">
        <f>IF(O470="snížená",K470,0)</f>
        <v>0</v>
      </c>
      <c r="BG470" s="174">
        <f>IF(O470="zákl. přenesená",K470,0)</f>
        <v>0</v>
      </c>
      <c r="BH470" s="174">
        <f>IF(O470="sníž. přenesená",K470,0)</f>
        <v>0</v>
      </c>
      <c r="BI470" s="174">
        <f>IF(O470="nulová",K470,0)</f>
        <v>0</v>
      </c>
      <c r="BJ470" s="14" t="s">
        <v>82</v>
      </c>
      <c r="BK470" s="174">
        <f>ROUND(P470*H470,2)</f>
        <v>44.3</v>
      </c>
      <c r="BL470" s="14" t="s">
        <v>137</v>
      </c>
      <c r="BM470" s="173" t="s">
        <v>831</v>
      </c>
    </row>
    <row r="471" spans="1:65" s="2" customFormat="1" ht="19.5">
      <c r="A471" s="28"/>
      <c r="B471" s="29"/>
      <c r="C471" s="30"/>
      <c r="D471" s="175" t="s">
        <v>129</v>
      </c>
      <c r="E471" s="30"/>
      <c r="F471" s="176" t="s">
        <v>830</v>
      </c>
      <c r="G471" s="30"/>
      <c r="H471" s="30"/>
      <c r="I471" s="30"/>
      <c r="J471" s="30"/>
      <c r="K471" s="30"/>
      <c r="L471" s="30"/>
      <c r="M471" s="33"/>
      <c r="N471" s="177"/>
      <c r="O471" s="178"/>
      <c r="P471" s="65"/>
      <c r="Q471" s="65"/>
      <c r="R471" s="65"/>
      <c r="S471" s="65"/>
      <c r="T471" s="65"/>
      <c r="U471" s="65"/>
      <c r="V471" s="65"/>
      <c r="W471" s="65"/>
      <c r="X471" s="66"/>
      <c r="Y471" s="28"/>
      <c r="Z471" s="28"/>
      <c r="AA471" s="28"/>
      <c r="AB471" s="28"/>
      <c r="AC471" s="28"/>
      <c r="AD471" s="28"/>
      <c r="AE471" s="28"/>
      <c r="AT471" s="14" t="s">
        <v>129</v>
      </c>
      <c r="AU471" s="14" t="s">
        <v>74</v>
      </c>
    </row>
    <row r="472" spans="1:65" s="2" customFormat="1" ht="33" customHeight="1">
      <c r="A472" s="28"/>
      <c r="B472" s="29"/>
      <c r="C472" s="160" t="s">
        <v>832</v>
      </c>
      <c r="D472" s="160" t="s">
        <v>122</v>
      </c>
      <c r="E472" s="161" t="s">
        <v>833</v>
      </c>
      <c r="F472" s="162" t="s">
        <v>834</v>
      </c>
      <c r="G472" s="163" t="s">
        <v>125</v>
      </c>
      <c r="H472" s="164">
        <v>1</v>
      </c>
      <c r="I472" s="165">
        <v>87.5</v>
      </c>
      <c r="J472" s="166"/>
      <c r="K472" s="165">
        <f>ROUND(P472*H472,2)</f>
        <v>87.5</v>
      </c>
      <c r="L472" s="162" t="s">
        <v>126</v>
      </c>
      <c r="M472" s="167"/>
      <c r="N472" s="168" t="s">
        <v>1</v>
      </c>
      <c r="O472" s="169" t="s">
        <v>37</v>
      </c>
      <c r="P472" s="170">
        <f>I472+J472</f>
        <v>87.5</v>
      </c>
      <c r="Q472" s="170">
        <f>ROUND(I472*H472,2)</f>
        <v>87.5</v>
      </c>
      <c r="R472" s="170">
        <f>ROUND(J472*H472,2)</f>
        <v>0</v>
      </c>
      <c r="S472" s="171">
        <v>0</v>
      </c>
      <c r="T472" s="171">
        <f>S472*H472</f>
        <v>0</v>
      </c>
      <c r="U472" s="171">
        <v>0</v>
      </c>
      <c r="V472" s="171">
        <f>U472*H472</f>
        <v>0</v>
      </c>
      <c r="W472" s="171">
        <v>0</v>
      </c>
      <c r="X472" s="172">
        <f>W472*H472</f>
        <v>0</v>
      </c>
      <c r="Y472" s="28"/>
      <c r="Z472" s="28"/>
      <c r="AA472" s="28"/>
      <c r="AB472" s="28"/>
      <c r="AC472" s="28"/>
      <c r="AD472" s="28"/>
      <c r="AE472" s="28"/>
      <c r="AR472" s="173" t="s">
        <v>153</v>
      </c>
      <c r="AT472" s="173" t="s">
        <v>122</v>
      </c>
      <c r="AU472" s="173" t="s">
        <v>74</v>
      </c>
      <c r="AY472" s="14" t="s">
        <v>127</v>
      </c>
      <c r="BE472" s="174">
        <f>IF(O472="základní",K472,0)</f>
        <v>87.5</v>
      </c>
      <c r="BF472" s="174">
        <f>IF(O472="snížená",K472,0)</f>
        <v>0</v>
      </c>
      <c r="BG472" s="174">
        <f>IF(O472="zákl. přenesená",K472,0)</f>
        <v>0</v>
      </c>
      <c r="BH472" s="174">
        <f>IF(O472="sníž. přenesená",K472,0)</f>
        <v>0</v>
      </c>
      <c r="BI472" s="174">
        <f>IF(O472="nulová",K472,0)</f>
        <v>0</v>
      </c>
      <c r="BJ472" s="14" t="s">
        <v>82</v>
      </c>
      <c r="BK472" s="174">
        <f>ROUND(P472*H472,2)</f>
        <v>87.5</v>
      </c>
      <c r="BL472" s="14" t="s">
        <v>137</v>
      </c>
      <c r="BM472" s="173" t="s">
        <v>835</v>
      </c>
    </row>
    <row r="473" spans="1:65" s="2" customFormat="1" ht="19.5">
      <c r="A473" s="28"/>
      <c r="B473" s="29"/>
      <c r="C473" s="30"/>
      <c r="D473" s="175" t="s">
        <v>129</v>
      </c>
      <c r="E473" s="30"/>
      <c r="F473" s="176" t="s">
        <v>834</v>
      </c>
      <c r="G473" s="30"/>
      <c r="H473" s="30"/>
      <c r="I473" s="30"/>
      <c r="J473" s="30"/>
      <c r="K473" s="30"/>
      <c r="L473" s="30"/>
      <c r="M473" s="33"/>
      <c r="N473" s="177"/>
      <c r="O473" s="178"/>
      <c r="P473" s="65"/>
      <c r="Q473" s="65"/>
      <c r="R473" s="65"/>
      <c r="S473" s="65"/>
      <c r="T473" s="65"/>
      <c r="U473" s="65"/>
      <c r="V473" s="65"/>
      <c r="W473" s="65"/>
      <c r="X473" s="66"/>
      <c r="Y473" s="28"/>
      <c r="Z473" s="28"/>
      <c r="AA473" s="28"/>
      <c r="AB473" s="28"/>
      <c r="AC473" s="28"/>
      <c r="AD473" s="28"/>
      <c r="AE473" s="28"/>
      <c r="AT473" s="14" t="s">
        <v>129</v>
      </c>
      <c r="AU473" s="14" t="s">
        <v>74</v>
      </c>
    </row>
    <row r="474" spans="1:65" s="2" customFormat="1" ht="33" customHeight="1">
      <c r="A474" s="28"/>
      <c r="B474" s="29"/>
      <c r="C474" s="160" t="s">
        <v>836</v>
      </c>
      <c r="D474" s="160" t="s">
        <v>122</v>
      </c>
      <c r="E474" s="161" t="s">
        <v>837</v>
      </c>
      <c r="F474" s="162" t="s">
        <v>838</v>
      </c>
      <c r="G474" s="163" t="s">
        <v>125</v>
      </c>
      <c r="H474" s="164">
        <v>1</v>
      </c>
      <c r="I474" s="165">
        <v>132</v>
      </c>
      <c r="J474" s="166"/>
      <c r="K474" s="165">
        <f>ROUND(P474*H474,2)</f>
        <v>132</v>
      </c>
      <c r="L474" s="162" t="s">
        <v>126</v>
      </c>
      <c r="M474" s="167"/>
      <c r="N474" s="168" t="s">
        <v>1</v>
      </c>
      <c r="O474" s="169" t="s">
        <v>37</v>
      </c>
      <c r="P474" s="170">
        <f>I474+J474</f>
        <v>132</v>
      </c>
      <c r="Q474" s="170">
        <f>ROUND(I474*H474,2)</f>
        <v>132</v>
      </c>
      <c r="R474" s="170">
        <f>ROUND(J474*H474,2)</f>
        <v>0</v>
      </c>
      <c r="S474" s="171">
        <v>0</v>
      </c>
      <c r="T474" s="171">
        <f>S474*H474</f>
        <v>0</v>
      </c>
      <c r="U474" s="171">
        <v>0</v>
      </c>
      <c r="V474" s="171">
        <f>U474*H474</f>
        <v>0</v>
      </c>
      <c r="W474" s="171">
        <v>0</v>
      </c>
      <c r="X474" s="172">
        <f>W474*H474</f>
        <v>0</v>
      </c>
      <c r="Y474" s="28"/>
      <c r="Z474" s="28"/>
      <c r="AA474" s="28"/>
      <c r="AB474" s="28"/>
      <c r="AC474" s="28"/>
      <c r="AD474" s="28"/>
      <c r="AE474" s="28"/>
      <c r="AR474" s="173" t="s">
        <v>153</v>
      </c>
      <c r="AT474" s="173" t="s">
        <v>122</v>
      </c>
      <c r="AU474" s="173" t="s">
        <v>74</v>
      </c>
      <c r="AY474" s="14" t="s">
        <v>127</v>
      </c>
      <c r="BE474" s="174">
        <f>IF(O474="základní",K474,0)</f>
        <v>132</v>
      </c>
      <c r="BF474" s="174">
        <f>IF(O474="snížená",K474,0)</f>
        <v>0</v>
      </c>
      <c r="BG474" s="174">
        <f>IF(O474="zákl. přenesená",K474,0)</f>
        <v>0</v>
      </c>
      <c r="BH474" s="174">
        <f>IF(O474="sníž. přenesená",K474,0)</f>
        <v>0</v>
      </c>
      <c r="BI474" s="174">
        <f>IF(O474="nulová",K474,0)</f>
        <v>0</v>
      </c>
      <c r="BJ474" s="14" t="s">
        <v>82</v>
      </c>
      <c r="BK474" s="174">
        <f>ROUND(P474*H474,2)</f>
        <v>132</v>
      </c>
      <c r="BL474" s="14" t="s">
        <v>137</v>
      </c>
      <c r="BM474" s="173" t="s">
        <v>839</v>
      </c>
    </row>
    <row r="475" spans="1:65" s="2" customFormat="1" ht="19.5">
      <c r="A475" s="28"/>
      <c r="B475" s="29"/>
      <c r="C475" s="30"/>
      <c r="D475" s="175" t="s">
        <v>129</v>
      </c>
      <c r="E475" s="30"/>
      <c r="F475" s="176" t="s">
        <v>838</v>
      </c>
      <c r="G475" s="30"/>
      <c r="H475" s="30"/>
      <c r="I475" s="30"/>
      <c r="J475" s="30"/>
      <c r="K475" s="30"/>
      <c r="L475" s="30"/>
      <c r="M475" s="33"/>
      <c r="N475" s="177"/>
      <c r="O475" s="178"/>
      <c r="P475" s="65"/>
      <c r="Q475" s="65"/>
      <c r="R475" s="65"/>
      <c r="S475" s="65"/>
      <c r="T475" s="65"/>
      <c r="U475" s="65"/>
      <c r="V475" s="65"/>
      <c r="W475" s="65"/>
      <c r="X475" s="66"/>
      <c r="Y475" s="28"/>
      <c r="Z475" s="28"/>
      <c r="AA475" s="28"/>
      <c r="AB475" s="28"/>
      <c r="AC475" s="28"/>
      <c r="AD475" s="28"/>
      <c r="AE475" s="28"/>
      <c r="AT475" s="14" t="s">
        <v>129</v>
      </c>
      <c r="AU475" s="14" t="s">
        <v>74</v>
      </c>
    </row>
    <row r="476" spans="1:65" s="2" customFormat="1" ht="33" customHeight="1">
      <c r="A476" s="28"/>
      <c r="B476" s="29"/>
      <c r="C476" s="160" t="s">
        <v>840</v>
      </c>
      <c r="D476" s="160" t="s">
        <v>122</v>
      </c>
      <c r="E476" s="161" t="s">
        <v>841</v>
      </c>
      <c r="F476" s="162" t="s">
        <v>842</v>
      </c>
      <c r="G476" s="163" t="s">
        <v>125</v>
      </c>
      <c r="H476" s="164">
        <v>1</v>
      </c>
      <c r="I476" s="165">
        <v>167</v>
      </c>
      <c r="J476" s="166"/>
      <c r="K476" s="165">
        <f>ROUND(P476*H476,2)</f>
        <v>167</v>
      </c>
      <c r="L476" s="162" t="s">
        <v>126</v>
      </c>
      <c r="M476" s="167"/>
      <c r="N476" s="168" t="s">
        <v>1</v>
      </c>
      <c r="O476" s="169" t="s">
        <v>37</v>
      </c>
      <c r="P476" s="170">
        <f>I476+J476</f>
        <v>167</v>
      </c>
      <c r="Q476" s="170">
        <f>ROUND(I476*H476,2)</f>
        <v>167</v>
      </c>
      <c r="R476" s="170">
        <f>ROUND(J476*H476,2)</f>
        <v>0</v>
      </c>
      <c r="S476" s="171">
        <v>0</v>
      </c>
      <c r="T476" s="171">
        <f>S476*H476</f>
        <v>0</v>
      </c>
      <c r="U476" s="171">
        <v>0</v>
      </c>
      <c r="V476" s="171">
        <f>U476*H476</f>
        <v>0</v>
      </c>
      <c r="W476" s="171">
        <v>0</v>
      </c>
      <c r="X476" s="172">
        <f>W476*H476</f>
        <v>0</v>
      </c>
      <c r="Y476" s="28"/>
      <c r="Z476" s="28"/>
      <c r="AA476" s="28"/>
      <c r="AB476" s="28"/>
      <c r="AC476" s="28"/>
      <c r="AD476" s="28"/>
      <c r="AE476" s="28"/>
      <c r="AR476" s="173" t="s">
        <v>153</v>
      </c>
      <c r="AT476" s="173" t="s">
        <v>122</v>
      </c>
      <c r="AU476" s="173" t="s">
        <v>74</v>
      </c>
      <c r="AY476" s="14" t="s">
        <v>127</v>
      </c>
      <c r="BE476" s="174">
        <f>IF(O476="základní",K476,0)</f>
        <v>167</v>
      </c>
      <c r="BF476" s="174">
        <f>IF(O476="snížená",K476,0)</f>
        <v>0</v>
      </c>
      <c r="BG476" s="174">
        <f>IF(O476="zákl. přenesená",K476,0)</f>
        <v>0</v>
      </c>
      <c r="BH476" s="174">
        <f>IF(O476="sníž. přenesená",K476,0)</f>
        <v>0</v>
      </c>
      <c r="BI476" s="174">
        <f>IF(O476="nulová",K476,0)</f>
        <v>0</v>
      </c>
      <c r="BJ476" s="14" t="s">
        <v>82</v>
      </c>
      <c r="BK476" s="174">
        <f>ROUND(P476*H476,2)</f>
        <v>167</v>
      </c>
      <c r="BL476" s="14" t="s">
        <v>137</v>
      </c>
      <c r="BM476" s="173" t="s">
        <v>843</v>
      </c>
    </row>
    <row r="477" spans="1:65" s="2" customFormat="1" ht="19.5">
      <c r="A477" s="28"/>
      <c r="B477" s="29"/>
      <c r="C477" s="30"/>
      <c r="D477" s="175" t="s">
        <v>129</v>
      </c>
      <c r="E477" s="30"/>
      <c r="F477" s="176" t="s">
        <v>842</v>
      </c>
      <c r="G477" s="30"/>
      <c r="H477" s="30"/>
      <c r="I477" s="30"/>
      <c r="J477" s="30"/>
      <c r="K477" s="30"/>
      <c r="L477" s="30"/>
      <c r="M477" s="33"/>
      <c r="N477" s="177"/>
      <c r="O477" s="178"/>
      <c r="P477" s="65"/>
      <c r="Q477" s="65"/>
      <c r="R477" s="65"/>
      <c r="S477" s="65"/>
      <c r="T477" s="65"/>
      <c r="U477" s="65"/>
      <c r="V477" s="65"/>
      <c r="W477" s="65"/>
      <c r="X477" s="66"/>
      <c r="Y477" s="28"/>
      <c r="Z477" s="28"/>
      <c r="AA477" s="28"/>
      <c r="AB477" s="28"/>
      <c r="AC477" s="28"/>
      <c r="AD477" s="28"/>
      <c r="AE477" s="28"/>
      <c r="AT477" s="14" t="s">
        <v>129</v>
      </c>
      <c r="AU477" s="14" t="s">
        <v>74</v>
      </c>
    </row>
    <row r="478" spans="1:65" s="2" customFormat="1" ht="33" customHeight="1">
      <c r="A478" s="28"/>
      <c r="B478" s="29"/>
      <c r="C478" s="160" t="s">
        <v>844</v>
      </c>
      <c r="D478" s="160" t="s">
        <v>122</v>
      </c>
      <c r="E478" s="161" t="s">
        <v>845</v>
      </c>
      <c r="F478" s="162" t="s">
        <v>846</v>
      </c>
      <c r="G478" s="163" t="s">
        <v>125</v>
      </c>
      <c r="H478" s="164">
        <v>1</v>
      </c>
      <c r="I478" s="165">
        <v>310</v>
      </c>
      <c r="J478" s="166"/>
      <c r="K478" s="165">
        <f>ROUND(P478*H478,2)</f>
        <v>310</v>
      </c>
      <c r="L478" s="162" t="s">
        <v>126</v>
      </c>
      <c r="M478" s="167"/>
      <c r="N478" s="168" t="s">
        <v>1</v>
      </c>
      <c r="O478" s="169" t="s">
        <v>37</v>
      </c>
      <c r="P478" s="170">
        <f>I478+J478</f>
        <v>310</v>
      </c>
      <c r="Q478" s="170">
        <f>ROUND(I478*H478,2)</f>
        <v>310</v>
      </c>
      <c r="R478" s="170">
        <f>ROUND(J478*H478,2)</f>
        <v>0</v>
      </c>
      <c r="S478" s="171">
        <v>0</v>
      </c>
      <c r="T478" s="171">
        <f>S478*H478</f>
        <v>0</v>
      </c>
      <c r="U478" s="171">
        <v>0</v>
      </c>
      <c r="V478" s="171">
        <f>U478*H478</f>
        <v>0</v>
      </c>
      <c r="W478" s="171">
        <v>0</v>
      </c>
      <c r="X478" s="172">
        <f>W478*H478</f>
        <v>0</v>
      </c>
      <c r="Y478" s="28"/>
      <c r="Z478" s="28"/>
      <c r="AA478" s="28"/>
      <c r="AB478" s="28"/>
      <c r="AC478" s="28"/>
      <c r="AD478" s="28"/>
      <c r="AE478" s="28"/>
      <c r="AR478" s="173" t="s">
        <v>153</v>
      </c>
      <c r="AT478" s="173" t="s">
        <v>122</v>
      </c>
      <c r="AU478" s="173" t="s">
        <v>74</v>
      </c>
      <c r="AY478" s="14" t="s">
        <v>127</v>
      </c>
      <c r="BE478" s="174">
        <f>IF(O478="základní",K478,0)</f>
        <v>310</v>
      </c>
      <c r="BF478" s="174">
        <f>IF(O478="snížená",K478,0)</f>
        <v>0</v>
      </c>
      <c r="BG478" s="174">
        <f>IF(O478="zákl. přenesená",K478,0)</f>
        <v>0</v>
      </c>
      <c r="BH478" s="174">
        <f>IF(O478="sníž. přenesená",K478,0)</f>
        <v>0</v>
      </c>
      <c r="BI478" s="174">
        <f>IF(O478="nulová",K478,0)</f>
        <v>0</v>
      </c>
      <c r="BJ478" s="14" t="s">
        <v>82</v>
      </c>
      <c r="BK478" s="174">
        <f>ROUND(P478*H478,2)</f>
        <v>310</v>
      </c>
      <c r="BL478" s="14" t="s">
        <v>137</v>
      </c>
      <c r="BM478" s="173" t="s">
        <v>847</v>
      </c>
    </row>
    <row r="479" spans="1:65" s="2" customFormat="1" ht="19.5">
      <c r="A479" s="28"/>
      <c r="B479" s="29"/>
      <c r="C479" s="30"/>
      <c r="D479" s="175" t="s">
        <v>129</v>
      </c>
      <c r="E479" s="30"/>
      <c r="F479" s="176" t="s">
        <v>846</v>
      </c>
      <c r="G479" s="30"/>
      <c r="H479" s="30"/>
      <c r="I479" s="30"/>
      <c r="J479" s="30"/>
      <c r="K479" s="30"/>
      <c r="L479" s="30"/>
      <c r="M479" s="33"/>
      <c r="N479" s="177"/>
      <c r="O479" s="178"/>
      <c r="P479" s="65"/>
      <c r="Q479" s="65"/>
      <c r="R479" s="65"/>
      <c r="S479" s="65"/>
      <c r="T479" s="65"/>
      <c r="U479" s="65"/>
      <c r="V479" s="65"/>
      <c r="W479" s="65"/>
      <c r="X479" s="66"/>
      <c r="Y479" s="28"/>
      <c r="Z479" s="28"/>
      <c r="AA479" s="28"/>
      <c r="AB479" s="28"/>
      <c r="AC479" s="28"/>
      <c r="AD479" s="28"/>
      <c r="AE479" s="28"/>
      <c r="AT479" s="14" t="s">
        <v>129</v>
      </c>
      <c r="AU479" s="14" t="s">
        <v>74</v>
      </c>
    </row>
    <row r="480" spans="1:65" s="2" customFormat="1" ht="33" customHeight="1">
      <c r="A480" s="28"/>
      <c r="B480" s="29"/>
      <c r="C480" s="160" t="s">
        <v>848</v>
      </c>
      <c r="D480" s="160" t="s">
        <v>122</v>
      </c>
      <c r="E480" s="161" t="s">
        <v>849</v>
      </c>
      <c r="F480" s="162" t="s">
        <v>850</v>
      </c>
      <c r="G480" s="163" t="s">
        <v>125</v>
      </c>
      <c r="H480" s="164">
        <v>40</v>
      </c>
      <c r="I480" s="165">
        <v>107</v>
      </c>
      <c r="J480" s="166"/>
      <c r="K480" s="165">
        <f>ROUND(P480*H480,2)</f>
        <v>4280</v>
      </c>
      <c r="L480" s="162" t="s">
        <v>126</v>
      </c>
      <c r="M480" s="167"/>
      <c r="N480" s="168" t="s">
        <v>1</v>
      </c>
      <c r="O480" s="169" t="s">
        <v>37</v>
      </c>
      <c r="P480" s="170">
        <f>I480+J480</f>
        <v>107</v>
      </c>
      <c r="Q480" s="170">
        <f>ROUND(I480*H480,2)</f>
        <v>4280</v>
      </c>
      <c r="R480" s="170">
        <f>ROUND(J480*H480,2)</f>
        <v>0</v>
      </c>
      <c r="S480" s="171">
        <v>0</v>
      </c>
      <c r="T480" s="171">
        <f>S480*H480</f>
        <v>0</v>
      </c>
      <c r="U480" s="171">
        <v>0</v>
      </c>
      <c r="V480" s="171">
        <f>U480*H480</f>
        <v>0</v>
      </c>
      <c r="W480" s="171">
        <v>0</v>
      </c>
      <c r="X480" s="172">
        <f>W480*H480</f>
        <v>0</v>
      </c>
      <c r="Y480" s="28"/>
      <c r="Z480" s="28"/>
      <c r="AA480" s="28"/>
      <c r="AB480" s="28"/>
      <c r="AC480" s="28"/>
      <c r="AD480" s="28"/>
      <c r="AE480" s="28"/>
      <c r="AR480" s="173" t="s">
        <v>153</v>
      </c>
      <c r="AT480" s="173" t="s">
        <v>122</v>
      </c>
      <c r="AU480" s="173" t="s">
        <v>74</v>
      </c>
      <c r="AY480" s="14" t="s">
        <v>127</v>
      </c>
      <c r="BE480" s="174">
        <f>IF(O480="základní",K480,0)</f>
        <v>4280</v>
      </c>
      <c r="BF480" s="174">
        <f>IF(O480="snížená",K480,0)</f>
        <v>0</v>
      </c>
      <c r="BG480" s="174">
        <f>IF(O480="zákl. přenesená",K480,0)</f>
        <v>0</v>
      </c>
      <c r="BH480" s="174">
        <f>IF(O480="sníž. přenesená",K480,0)</f>
        <v>0</v>
      </c>
      <c r="BI480" s="174">
        <f>IF(O480="nulová",K480,0)</f>
        <v>0</v>
      </c>
      <c r="BJ480" s="14" t="s">
        <v>82</v>
      </c>
      <c r="BK480" s="174">
        <f>ROUND(P480*H480,2)</f>
        <v>4280</v>
      </c>
      <c r="BL480" s="14" t="s">
        <v>137</v>
      </c>
      <c r="BM480" s="173" t="s">
        <v>851</v>
      </c>
    </row>
    <row r="481" spans="1:65" s="2" customFormat="1" ht="19.5">
      <c r="A481" s="28"/>
      <c r="B481" s="29"/>
      <c r="C481" s="30"/>
      <c r="D481" s="175" t="s">
        <v>129</v>
      </c>
      <c r="E481" s="30"/>
      <c r="F481" s="176" t="s">
        <v>850</v>
      </c>
      <c r="G481" s="30"/>
      <c r="H481" s="30"/>
      <c r="I481" s="30"/>
      <c r="J481" s="30"/>
      <c r="K481" s="30"/>
      <c r="L481" s="30"/>
      <c r="M481" s="33"/>
      <c r="N481" s="177"/>
      <c r="O481" s="178"/>
      <c r="P481" s="65"/>
      <c r="Q481" s="65"/>
      <c r="R481" s="65"/>
      <c r="S481" s="65"/>
      <c r="T481" s="65"/>
      <c r="U481" s="65"/>
      <c r="V481" s="65"/>
      <c r="W481" s="65"/>
      <c r="X481" s="66"/>
      <c r="Y481" s="28"/>
      <c r="Z481" s="28"/>
      <c r="AA481" s="28"/>
      <c r="AB481" s="28"/>
      <c r="AC481" s="28"/>
      <c r="AD481" s="28"/>
      <c r="AE481" s="28"/>
      <c r="AT481" s="14" t="s">
        <v>129</v>
      </c>
      <c r="AU481" s="14" t="s">
        <v>74</v>
      </c>
    </row>
    <row r="482" spans="1:65" s="2" customFormat="1" ht="33" customHeight="1">
      <c r="A482" s="28"/>
      <c r="B482" s="29"/>
      <c r="C482" s="160" t="s">
        <v>852</v>
      </c>
      <c r="D482" s="160" t="s">
        <v>122</v>
      </c>
      <c r="E482" s="161" t="s">
        <v>853</v>
      </c>
      <c r="F482" s="162" t="s">
        <v>854</v>
      </c>
      <c r="G482" s="163" t="s">
        <v>125</v>
      </c>
      <c r="H482" s="164">
        <v>1</v>
      </c>
      <c r="I482" s="165">
        <v>335</v>
      </c>
      <c r="J482" s="166"/>
      <c r="K482" s="165">
        <f>ROUND(P482*H482,2)</f>
        <v>335</v>
      </c>
      <c r="L482" s="162" t="s">
        <v>126</v>
      </c>
      <c r="M482" s="167"/>
      <c r="N482" s="168" t="s">
        <v>1</v>
      </c>
      <c r="O482" s="169" t="s">
        <v>37</v>
      </c>
      <c r="P482" s="170">
        <f>I482+J482</f>
        <v>335</v>
      </c>
      <c r="Q482" s="170">
        <f>ROUND(I482*H482,2)</f>
        <v>335</v>
      </c>
      <c r="R482" s="170">
        <f>ROUND(J482*H482,2)</f>
        <v>0</v>
      </c>
      <c r="S482" s="171">
        <v>0</v>
      </c>
      <c r="T482" s="171">
        <f>S482*H482</f>
        <v>0</v>
      </c>
      <c r="U482" s="171">
        <v>0</v>
      </c>
      <c r="V482" s="171">
        <f>U482*H482</f>
        <v>0</v>
      </c>
      <c r="W482" s="171">
        <v>0</v>
      </c>
      <c r="X482" s="172">
        <f>W482*H482</f>
        <v>0</v>
      </c>
      <c r="Y482" s="28"/>
      <c r="Z482" s="28"/>
      <c r="AA482" s="28"/>
      <c r="AB482" s="28"/>
      <c r="AC482" s="28"/>
      <c r="AD482" s="28"/>
      <c r="AE482" s="28"/>
      <c r="AR482" s="173" t="s">
        <v>153</v>
      </c>
      <c r="AT482" s="173" t="s">
        <v>122</v>
      </c>
      <c r="AU482" s="173" t="s">
        <v>74</v>
      </c>
      <c r="AY482" s="14" t="s">
        <v>127</v>
      </c>
      <c r="BE482" s="174">
        <f>IF(O482="základní",K482,0)</f>
        <v>335</v>
      </c>
      <c r="BF482" s="174">
        <f>IF(O482="snížená",K482,0)</f>
        <v>0</v>
      </c>
      <c r="BG482" s="174">
        <f>IF(O482="zákl. přenesená",K482,0)</f>
        <v>0</v>
      </c>
      <c r="BH482" s="174">
        <f>IF(O482="sníž. přenesená",K482,0)</f>
        <v>0</v>
      </c>
      <c r="BI482" s="174">
        <f>IF(O482="nulová",K482,0)</f>
        <v>0</v>
      </c>
      <c r="BJ482" s="14" t="s">
        <v>82</v>
      </c>
      <c r="BK482" s="174">
        <f>ROUND(P482*H482,2)</f>
        <v>335</v>
      </c>
      <c r="BL482" s="14" t="s">
        <v>137</v>
      </c>
      <c r="BM482" s="173" t="s">
        <v>855</v>
      </c>
    </row>
    <row r="483" spans="1:65" s="2" customFormat="1" ht="19.5">
      <c r="A483" s="28"/>
      <c r="B483" s="29"/>
      <c r="C483" s="30"/>
      <c r="D483" s="175" t="s">
        <v>129</v>
      </c>
      <c r="E483" s="30"/>
      <c r="F483" s="176" t="s">
        <v>854</v>
      </c>
      <c r="G483" s="30"/>
      <c r="H483" s="30"/>
      <c r="I483" s="30"/>
      <c r="J483" s="30"/>
      <c r="K483" s="30"/>
      <c r="L483" s="30"/>
      <c r="M483" s="33"/>
      <c r="N483" s="177"/>
      <c r="O483" s="178"/>
      <c r="P483" s="65"/>
      <c r="Q483" s="65"/>
      <c r="R483" s="65"/>
      <c r="S483" s="65"/>
      <c r="T483" s="65"/>
      <c r="U483" s="65"/>
      <c r="V483" s="65"/>
      <c r="W483" s="65"/>
      <c r="X483" s="66"/>
      <c r="Y483" s="28"/>
      <c r="Z483" s="28"/>
      <c r="AA483" s="28"/>
      <c r="AB483" s="28"/>
      <c r="AC483" s="28"/>
      <c r="AD483" s="28"/>
      <c r="AE483" s="28"/>
      <c r="AT483" s="14" t="s">
        <v>129</v>
      </c>
      <c r="AU483" s="14" t="s">
        <v>74</v>
      </c>
    </row>
    <row r="484" spans="1:65" s="2" customFormat="1" ht="33" customHeight="1">
      <c r="A484" s="28"/>
      <c r="B484" s="29"/>
      <c r="C484" s="160" t="s">
        <v>856</v>
      </c>
      <c r="D484" s="160" t="s">
        <v>122</v>
      </c>
      <c r="E484" s="161" t="s">
        <v>857</v>
      </c>
      <c r="F484" s="162" t="s">
        <v>858</v>
      </c>
      <c r="G484" s="163" t="s">
        <v>125</v>
      </c>
      <c r="H484" s="164">
        <v>40</v>
      </c>
      <c r="I484" s="165">
        <v>37</v>
      </c>
      <c r="J484" s="166"/>
      <c r="K484" s="165">
        <f>ROUND(P484*H484,2)</f>
        <v>1480</v>
      </c>
      <c r="L484" s="162" t="s">
        <v>126</v>
      </c>
      <c r="M484" s="167"/>
      <c r="N484" s="168" t="s">
        <v>1</v>
      </c>
      <c r="O484" s="169" t="s">
        <v>37</v>
      </c>
      <c r="P484" s="170">
        <f>I484+J484</f>
        <v>37</v>
      </c>
      <c r="Q484" s="170">
        <f>ROUND(I484*H484,2)</f>
        <v>1480</v>
      </c>
      <c r="R484" s="170">
        <f>ROUND(J484*H484,2)</f>
        <v>0</v>
      </c>
      <c r="S484" s="171">
        <v>0</v>
      </c>
      <c r="T484" s="171">
        <f>S484*H484</f>
        <v>0</v>
      </c>
      <c r="U484" s="171">
        <v>0</v>
      </c>
      <c r="V484" s="171">
        <f>U484*H484</f>
        <v>0</v>
      </c>
      <c r="W484" s="171">
        <v>0</v>
      </c>
      <c r="X484" s="172">
        <f>W484*H484</f>
        <v>0</v>
      </c>
      <c r="Y484" s="28"/>
      <c r="Z484" s="28"/>
      <c r="AA484" s="28"/>
      <c r="AB484" s="28"/>
      <c r="AC484" s="28"/>
      <c r="AD484" s="28"/>
      <c r="AE484" s="28"/>
      <c r="AR484" s="173" t="s">
        <v>153</v>
      </c>
      <c r="AT484" s="173" t="s">
        <v>122</v>
      </c>
      <c r="AU484" s="173" t="s">
        <v>74</v>
      </c>
      <c r="AY484" s="14" t="s">
        <v>127</v>
      </c>
      <c r="BE484" s="174">
        <f>IF(O484="základní",K484,0)</f>
        <v>1480</v>
      </c>
      <c r="BF484" s="174">
        <f>IF(O484="snížená",K484,0)</f>
        <v>0</v>
      </c>
      <c r="BG484" s="174">
        <f>IF(O484="zákl. přenesená",K484,0)</f>
        <v>0</v>
      </c>
      <c r="BH484" s="174">
        <f>IF(O484="sníž. přenesená",K484,0)</f>
        <v>0</v>
      </c>
      <c r="BI484" s="174">
        <f>IF(O484="nulová",K484,0)</f>
        <v>0</v>
      </c>
      <c r="BJ484" s="14" t="s">
        <v>82</v>
      </c>
      <c r="BK484" s="174">
        <f>ROUND(P484*H484,2)</f>
        <v>1480</v>
      </c>
      <c r="BL484" s="14" t="s">
        <v>137</v>
      </c>
      <c r="BM484" s="173" t="s">
        <v>859</v>
      </c>
    </row>
    <row r="485" spans="1:65" s="2" customFormat="1" ht="19.5">
      <c r="A485" s="28"/>
      <c r="B485" s="29"/>
      <c r="C485" s="30"/>
      <c r="D485" s="175" t="s">
        <v>129</v>
      </c>
      <c r="E485" s="30"/>
      <c r="F485" s="176" t="s">
        <v>858</v>
      </c>
      <c r="G485" s="30"/>
      <c r="H485" s="30"/>
      <c r="I485" s="30"/>
      <c r="J485" s="30"/>
      <c r="K485" s="30"/>
      <c r="L485" s="30"/>
      <c r="M485" s="33"/>
      <c r="N485" s="177"/>
      <c r="O485" s="178"/>
      <c r="P485" s="65"/>
      <c r="Q485" s="65"/>
      <c r="R485" s="65"/>
      <c r="S485" s="65"/>
      <c r="T485" s="65"/>
      <c r="U485" s="65"/>
      <c r="V485" s="65"/>
      <c r="W485" s="65"/>
      <c r="X485" s="66"/>
      <c r="Y485" s="28"/>
      <c r="Z485" s="28"/>
      <c r="AA485" s="28"/>
      <c r="AB485" s="28"/>
      <c r="AC485" s="28"/>
      <c r="AD485" s="28"/>
      <c r="AE485" s="28"/>
      <c r="AT485" s="14" t="s">
        <v>129</v>
      </c>
      <c r="AU485" s="14" t="s">
        <v>74</v>
      </c>
    </row>
    <row r="486" spans="1:65" s="2" customFormat="1" ht="37.9" customHeight="1">
      <c r="A486" s="28"/>
      <c r="B486" s="29"/>
      <c r="C486" s="160" t="s">
        <v>860</v>
      </c>
      <c r="D486" s="160" t="s">
        <v>122</v>
      </c>
      <c r="E486" s="161" t="s">
        <v>861</v>
      </c>
      <c r="F486" s="162" t="s">
        <v>862</v>
      </c>
      <c r="G486" s="163" t="s">
        <v>125</v>
      </c>
      <c r="H486" s="164">
        <v>1</v>
      </c>
      <c r="I486" s="165">
        <v>240</v>
      </c>
      <c r="J486" s="166"/>
      <c r="K486" s="165">
        <f>ROUND(P486*H486,2)</f>
        <v>240</v>
      </c>
      <c r="L486" s="162" t="s">
        <v>126</v>
      </c>
      <c r="M486" s="167"/>
      <c r="N486" s="168" t="s">
        <v>1</v>
      </c>
      <c r="O486" s="169" t="s">
        <v>37</v>
      </c>
      <c r="P486" s="170">
        <f>I486+J486</f>
        <v>240</v>
      </c>
      <c r="Q486" s="170">
        <f>ROUND(I486*H486,2)</f>
        <v>240</v>
      </c>
      <c r="R486" s="170">
        <f>ROUND(J486*H486,2)</f>
        <v>0</v>
      </c>
      <c r="S486" s="171">
        <v>0</v>
      </c>
      <c r="T486" s="171">
        <f>S486*H486</f>
        <v>0</v>
      </c>
      <c r="U486" s="171">
        <v>0</v>
      </c>
      <c r="V486" s="171">
        <f>U486*H486</f>
        <v>0</v>
      </c>
      <c r="W486" s="171">
        <v>0</v>
      </c>
      <c r="X486" s="172">
        <f>W486*H486</f>
        <v>0</v>
      </c>
      <c r="Y486" s="28"/>
      <c r="Z486" s="28"/>
      <c r="AA486" s="28"/>
      <c r="AB486" s="28"/>
      <c r="AC486" s="28"/>
      <c r="AD486" s="28"/>
      <c r="AE486" s="28"/>
      <c r="AR486" s="173" t="s">
        <v>153</v>
      </c>
      <c r="AT486" s="173" t="s">
        <v>122</v>
      </c>
      <c r="AU486" s="173" t="s">
        <v>74</v>
      </c>
      <c r="AY486" s="14" t="s">
        <v>127</v>
      </c>
      <c r="BE486" s="174">
        <f>IF(O486="základní",K486,0)</f>
        <v>240</v>
      </c>
      <c r="BF486" s="174">
        <f>IF(O486="snížená",K486,0)</f>
        <v>0</v>
      </c>
      <c r="BG486" s="174">
        <f>IF(O486="zákl. přenesená",K486,0)</f>
        <v>0</v>
      </c>
      <c r="BH486" s="174">
        <f>IF(O486="sníž. přenesená",K486,0)</f>
        <v>0</v>
      </c>
      <c r="BI486" s="174">
        <f>IF(O486="nulová",K486,0)</f>
        <v>0</v>
      </c>
      <c r="BJ486" s="14" t="s">
        <v>82</v>
      </c>
      <c r="BK486" s="174">
        <f>ROUND(P486*H486,2)</f>
        <v>240</v>
      </c>
      <c r="BL486" s="14" t="s">
        <v>137</v>
      </c>
      <c r="BM486" s="173" t="s">
        <v>863</v>
      </c>
    </row>
    <row r="487" spans="1:65" s="2" customFormat="1" ht="19.5">
      <c r="A487" s="28"/>
      <c r="B487" s="29"/>
      <c r="C487" s="30"/>
      <c r="D487" s="175" t="s">
        <v>129</v>
      </c>
      <c r="E487" s="30"/>
      <c r="F487" s="176" t="s">
        <v>862</v>
      </c>
      <c r="G487" s="30"/>
      <c r="H487" s="30"/>
      <c r="I487" s="30"/>
      <c r="J487" s="30"/>
      <c r="K487" s="30"/>
      <c r="L487" s="30"/>
      <c r="M487" s="33"/>
      <c r="N487" s="177"/>
      <c r="O487" s="178"/>
      <c r="P487" s="65"/>
      <c r="Q487" s="65"/>
      <c r="R487" s="65"/>
      <c r="S487" s="65"/>
      <c r="T487" s="65"/>
      <c r="U487" s="65"/>
      <c r="V487" s="65"/>
      <c r="W487" s="65"/>
      <c r="X487" s="66"/>
      <c r="Y487" s="28"/>
      <c r="Z487" s="28"/>
      <c r="AA487" s="28"/>
      <c r="AB487" s="28"/>
      <c r="AC487" s="28"/>
      <c r="AD487" s="28"/>
      <c r="AE487" s="28"/>
      <c r="AT487" s="14" t="s">
        <v>129</v>
      </c>
      <c r="AU487" s="14" t="s">
        <v>74</v>
      </c>
    </row>
    <row r="488" spans="1:65" s="2" customFormat="1" ht="33" customHeight="1">
      <c r="A488" s="28"/>
      <c r="B488" s="29"/>
      <c r="C488" s="160" t="s">
        <v>864</v>
      </c>
      <c r="D488" s="160" t="s">
        <v>122</v>
      </c>
      <c r="E488" s="161" t="s">
        <v>865</v>
      </c>
      <c r="F488" s="162" t="s">
        <v>866</v>
      </c>
      <c r="G488" s="163" t="s">
        <v>125</v>
      </c>
      <c r="H488" s="164">
        <v>1</v>
      </c>
      <c r="I488" s="165">
        <v>20</v>
      </c>
      <c r="J488" s="166"/>
      <c r="K488" s="165">
        <f>ROUND(P488*H488,2)</f>
        <v>20</v>
      </c>
      <c r="L488" s="162" t="s">
        <v>126</v>
      </c>
      <c r="M488" s="167"/>
      <c r="N488" s="168" t="s">
        <v>1</v>
      </c>
      <c r="O488" s="169" t="s">
        <v>37</v>
      </c>
      <c r="P488" s="170">
        <f>I488+J488</f>
        <v>20</v>
      </c>
      <c r="Q488" s="170">
        <f>ROUND(I488*H488,2)</f>
        <v>20</v>
      </c>
      <c r="R488" s="170">
        <f>ROUND(J488*H488,2)</f>
        <v>0</v>
      </c>
      <c r="S488" s="171">
        <v>0</v>
      </c>
      <c r="T488" s="171">
        <f>S488*H488</f>
        <v>0</v>
      </c>
      <c r="U488" s="171">
        <v>0</v>
      </c>
      <c r="V488" s="171">
        <f>U488*H488</f>
        <v>0</v>
      </c>
      <c r="W488" s="171">
        <v>0</v>
      </c>
      <c r="X488" s="172">
        <f>W488*H488</f>
        <v>0</v>
      </c>
      <c r="Y488" s="28"/>
      <c r="Z488" s="28"/>
      <c r="AA488" s="28"/>
      <c r="AB488" s="28"/>
      <c r="AC488" s="28"/>
      <c r="AD488" s="28"/>
      <c r="AE488" s="28"/>
      <c r="AR488" s="173" t="s">
        <v>153</v>
      </c>
      <c r="AT488" s="173" t="s">
        <v>122</v>
      </c>
      <c r="AU488" s="173" t="s">
        <v>74</v>
      </c>
      <c r="AY488" s="14" t="s">
        <v>127</v>
      </c>
      <c r="BE488" s="174">
        <f>IF(O488="základní",K488,0)</f>
        <v>20</v>
      </c>
      <c r="BF488" s="174">
        <f>IF(O488="snížená",K488,0)</f>
        <v>0</v>
      </c>
      <c r="BG488" s="174">
        <f>IF(O488="zákl. přenesená",K488,0)</f>
        <v>0</v>
      </c>
      <c r="BH488" s="174">
        <f>IF(O488="sníž. přenesená",K488,0)</f>
        <v>0</v>
      </c>
      <c r="BI488" s="174">
        <f>IF(O488="nulová",K488,0)</f>
        <v>0</v>
      </c>
      <c r="BJ488" s="14" t="s">
        <v>82</v>
      </c>
      <c r="BK488" s="174">
        <f>ROUND(P488*H488,2)</f>
        <v>20</v>
      </c>
      <c r="BL488" s="14" t="s">
        <v>137</v>
      </c>
      <c r="BM488" s="173" t="s">
        <v>867</v>
      </c>
    </row>
    <row r="489" spans="1:65" s="2" customFormat="1" ht="19.5">
      <c r="A489" s="28"/>
      <c r="B489" s="29"/>
      <c r="C489" s="30"/>
      <c r="D489" s="175" t="s">
        <v>129</v>
      </c>
      <c r="E489" s="30"/>
      <c r="F489" s="176" t="s">
        <v>866</v>
      </c>
      <c r="G489" s="30"/>
      <c r="H489" s="30"/>
      <c r="I489" s="30"/>
      <c r="J489" s="30"/>
      <c r="K489" s="30"/>
      <c r="L489" s="30"/>
      <c r="M489" s="33"/>
      <c r="N489" s="177"/>
      <c r="O489" s="178"/>
      <c r="P489" s="65"/>
      <c r="Q489" s="65"/>
      <c r="R489" s="65"/>
      <c r="S489" s="65"/>
      <c r="T489" s="65"/>
      <c r="U489" s="65"/>
      <c r="V489" s="65"/>
      <c r="W489" s="65"/>
      <c r="X489" s="66"/>
      <c r="Y489" s="28"/>
      <c r="Z489" s="28"/>
      <c r="AA489" s="28"/>
      <c r="AB489" s="28"/>
      <c r="AC489" s="28"/>
      <c r="AD489" s="28"/>
      <c r="AE489" s="28"/>
      <c r="AT489" s="14" t="s">
        <v>129</v>
      </c>
      <c r="AU489" s="14" t="s">
        <v>74</v>
      </c>
    </row>
    <row r="490" spans="1:65" s="2" customFormat="1" ht="33" customHeight="1">
      <c r="A490" s="28"/>
      <c r="B490" s="29"/>
      <c r="C490" s="160" t="s">
        <v>868</v>
      </c>
      <c r="D490" s="160" t="s">
        <v>122</v>
      </c>
      <c r="E490" s="161" t="s">
        <v>869</v>
      </c>
      <c r="F490" s="162" t="s">
        <v>870</v>
      </c>
      <c r="G490" s="163" t="s">
        <v>125</v>
      </c>
      <c r="H490" s="164">
        <v>1</v>
      </c>
      <c r="I490" s="165">
        <v>16</v>
      </c>
      <c r="J490" s="166"/>
      <c r="K490" s="165">
        <f>ROUND(P490*H490,2)</f>
        <v>16</v>
      </c>
      <c r="L490" s="162" t="s">
        <v>126</v>
      </c>
      <c r="M490" s="167"/>
      <c r="N490" s="168" t="s">
        <v>1</v>
      </c>
      <c r="O490" s="169" t="s">
        <v>37</v>
      </c>
      <c r="P490" s="170">
        <f>I490+J490</f>
        <v>16</v>
      </c>
      <c r="Q490" s="170">
        <f>ROUND(I490*H490,2)</f>
        <v>16</v>
      </c>
      <c r="R490" s="170">
        <f>ROUND(J490*H490,2)</f>
        <v>0</v>
      </c>
      <c r="S490" s="171">
        <v>0</v>
      </c>
      <c r="T490" s="171">
        <f>S490*H490</f>
        <v>0</v>
      </c>
      <c r="U490" s="171">
        <v>0</v>
      </c>
      <c r="V490" s="171">
        <f>U490*H490</f>
        <v>0</v>
      </c>
      <c r="W490" s="171">
        <v>0</v>
      </c>
      <c r="X490" s="172">
        <f>W490*H490</f>
        <v>0</v>
      </c>
      <c r="Y490" s="28"/>
      <c r="Z490" s="28"/>
      <c r="AA490" s="28"/>
      <c r="AB490" s="28"/>
      <c r="AC490" s="28"/>
      <c r="AD490" s="28"/>
      <c r="AE490" s="28"/>
      <c r="AR490" s="173" t="s">
        <v>153</v>
      </c>
      <c r="AT490" s="173" t="s">
        <v>122</v>
      </c>
      <c r="AU490" s="173" t="s">
        <v>74</v>
      </c>
      <c r="AY490" s="14" t="s">
        <v>127</v>
      </c>
      <c r="BE490" s="174">
        <f>IF(O490="základní",K490,0)</f>
        <v>16</v>
      </c>
      <c r="BF490" s="174">
        <f>IF(O490="snížená",K490,0)</f>
        <v>0</v>
      </c>
      <c r="BG490" s="174">
        <f>IF(O490="zákl. přenesená",K490,0)</f>
        <v>0</v>
      </c>
      <c r="BH490" s="174">
        <f>IF(O490="sníž. přenesená",K490,0)</f>
        <v>0</v>
      </c>
      <c r="BI490" s="174">
        <f>IF(O490="nulová",K490,0)</f>
        <v>0</v>
      </c>
      <c r="BJ490" s="14" t="s">
        <v>82</v>
      </c>
      <c r="BK490" s="174">
        <f>ROUND(P490*H490,2)</f>
        <v>16</v>
      </c>
      <c r="BL490" s="14" t="s">
        <v>137</v>
      </c>
      <c r="BM490" s="173" t="s">
        <v>871</v>
      </c>
    </row>
    <row r="491" spans="1:65" s="2" customFormat="1" ht="19.5">
      <c r="A491" s="28"/>
      <c r="B491" s="29"/>
      <c r="C491" s="30"/>
      <c r="D491" s="175" t="s">
        <v>129</v>
      </c>
      <c r="E491" s="30"/>
      <c r="F491" s="176" t="s">
        <v>870</v>
      </c>
      <c r="G491" s="30"/>
      <c r="H491" s="30"/>
      <c r="I491" s="30"/>
      <c r="J491" s="30"/>
      <c r="K491" s="30"/>
      <c r="L491" s="30"/>
      <c r="M491" s="33"/>
      <c r="N491" s="177"/>
      <c r="O491" s="178"/>
      <c r="P491" s="65"/>
      <c r="Q491" s="65"/>
      <c r="R491" s="65"/>
      <c r="S491" s="65"/>
      <c r="T491" s="65"/>
      <c r="U491" s="65"/>
      <c r="V491" s="65"/>
      <c r="W491" s="65"/>
      <c r="X491" s="66"/>
      <c r="Y491" s="28"/>
      <c r="Z491" s="28"/>
      <c r="AA491" s="28"/>
      <c r="AB491" s="28"/>
      <c r="AC491" s="28"/>
      <c r="AD491" s="28"/>
      <c r="AE491" s="28"/>
      <c r="AT491" s="14" t="s">
        <v>129</v>
      </c>
      <c r="AU491" s="14" t="s">
        <v>74</v>
      </c>
    </row>
    <row r="492" spans="1:65" s="2" customFormat="1" ht="24.2" customHeight="1">
      <c r="A492" s="28"/>
      <c r="B492" s="29"/>
      <c r="C492" s="160" t="s">
        <v>872</v>
      </c>
      <c r="D492" s="160" t="s">
        <v>122</v>
      </c>
      <c r="E492" s="161" t="s">
        <v>873</v>
      </c>
      <c r="F492" s="162" t="s">
        <v>874</v>
      </c>
      <c r="G492" s="163" t="s">
        <v>125</v>
      </c>
      <c r="H492" s="164">
        <v>1</v>
      </c>
      <c r="I492" s="165">
        <v>830</v>
      </c>
      <c r="J492" s="166"/>
      <c r="K492" s="165">
        <f>ROUND(P492*H492,2)</f>
        <v>830</v>
      </c>
      <c r="L492" s="162" t="s">
        <v>126</v>
      </c>
      <c r="M492" s="167"/>
      <c r="N492" s="168" t="s">
        <v>1</v>
      </c>
      <c r="O492" s="169" t="s">
        <v>37</v>
      </c>
      <c r="P492" s="170">
        <f>I492+J492</f>
        <v>830</v>
      </c>
      <c r="Q492" s="170">
        <f>ROUND(I492*H492,2)</f>
        <v>830</v>
      </c>
      <c r="R492" s="170">
        <f>ROUND(J492*H492,2)</f>
        <v>0</v>
      </c>
      <c r="S492" s="171">
        <v>0</v>
      </c>
      <c r="T492" s="171">
        <f>S492*H492</f>
        <v>0</v>
      </c>
      <c r="U492" s="171">
        <v>0</v>
      </c>
      <c r="V492" s="171">
        <f>U492*H492</f>
        <v>0</v>
      </c>
      <c r="W492" s="171">
        <v>0</v>
      </c>
      <c r="X492" s="172">
        <f>W492*H492</f>
        <v>0</v>
      </c>
      <c r="Y492" s="28"/>
      <c r="Z492" s="28"/>
      <c r="AA492" s="28"/>
      <c r="AB492" s="28"/>
      <c r="AC492" s="28"/>
      <c r="AD492" s="28"/>
      <c r="AE492" s="28"/>
      <c r="AR492" s="173" t="s">
        <v>153</v>
      </c>
      <c r="AT492" s="173" t="s">
        <v>122</v>
      </c>
      <c r="AU492" s="173" t="s">
        <v>74</v>
      </c>
      <c r="AY492" s="14" t="s">
        <v>127</v>
      </c>
      <c r="BE492" s="174">
        <f>IF(O492="základní",K492,0)</f>
        <v>830</v>
      </c>
      <c r="BF492" s="174">
        <f>IF(O492="snížená",K492,0)</f>
        <v>0</v>
      </c>
      <c r="BG492" s="174">
        <f>IF(O492="zákl. přenesená",K492,0)</f>
        <v>0</v>
      </c>
      <c r="BH492" s="174">
        <f>IF(O492="sníž. přenesená",K492,0)</f>
        <v>0</v>
      </c>
      <c r="BI492" s="174">
        <f>IF(O492="nulová",K492,0)</f>
        <v>0</v>
      </c>
      <c r="BJ492" s="14" t="s">
        <v>82</v>
      </c>
      <c r="BK492" s="174">
        <f>ROUND(P492*H492,2)</f>
        <v>830</v>
      </c>
      <c r="BL492" s="14" t="s">
        <v>137</v>
      </c>
      <c r="BM492" s="173" t="s">
        <v>875</v>
      </c>
    </row>
    <row r="493" spans="1:65" s="2" customFormat="1" ht="11.25">
      <c r="A493" s="28"/>
      <c r="B493" s="29"/>
      <c r="C493" s="30"/>
      <c r="D493" s="175" t="s">
        <v>129</v>
      </c>
      <c r="E493" s="30"/>
      <c r="F493" s="176" t="s">
        <v>874</v>
      </c>
      <c r="G493" s="30"/>
      <c r="H493" s="30"/>
      <c r="I493" s="30"/>
      <c r="J493" s="30"/>
      <c r="K493" s="30"/>
      <c r="L493" s="30"/>
      <c r="M493" s="33"/>
      <c r="N493" s="177"/>
      <c r="O493" s="178"/>
      <c r="P493" s="65"/>
      <c r="Q493" s="65"/>
      <c r="R493" s="65"/>
      <c r="S493" s="65"/>
      <c r="T493" s="65"/>
      <c r="U493" s="65"/>
      <c r="V493" s="65"/>
      <c r="W493" s="65"/>
      <c r="X493" s="66"/>
      <c r="Y493" s="28"/>
      <c r="Z493" s="28"/>
      <c r="AA493" s="28"/>
      <c r="AB493" s="28"/>
      <c r="AC493" s="28"/>
      <c r="AD493" s="28"/>
      <c r="AE493" s="28"/>
      <c r="AT493" s="14" t="s">
        <v>129</v>
      </c>
      <c r="AU493" s="14" t="s">
        <v>74</v>
      </c>
    </row>
    <row r="494" spans="1:65" s="2" customFormat="1" ht="24.2" customHeight="1">
      <c r="A494" s="28"/>
      <c r="B494" s="29"/>
      <c r="C494" s="160" t="s">
        <v>876</v>
      </c>
      <c r="D494" s="160" t="s">
        <v>122</v>
      </c>
      <c r="E494" s="161" t="s">
        <v>877</v>
      </c>
      <c r="F494" s="162" t="s">
        <v>878</v>
      </c>
      <c r="G494" s="163" t="s">
        <v>125</v>
      </c>
      <c r="H494" s="164">
        <v>1</v>
      </c>
      <c r="I494" s="165">
        <v>1120</v>
      </c>
      <c r="J494" s="166"/>
      <c r="K494" s="165">
        <f>ROUND(P494*H494,2)</f>
        <v>1120</v>
      </c>
      <c r="L494" s="162" t="s">
        <v>126</v>
      </c>
      <c r="M494" s="167"/>
      <c r="N494" s="168" t="s">
        <v>1</v>
      </c>
      <c r="O494" s="169" t="s">
        <v>37</v>
      </c>
      <c r="P494" s="170">
        <f>I494+J494</f>
        <v>1120</v>
      </c>
      <c r="Q494" s="170">
        <f>ROUND(I494*H494,2)</f>
        <v>1120</v>
      </c>
      <c r="R494" s="170">
        <f>ROUND(J494*H494,2)</f>
        <v>0</v>
      </c>
      <c r="S494" s="171">
        <v>0</v>
      </c>
      <c r="T494" s="171">
        <f>S494*H494</f>
        <v>0</v>
      </c>
      <c r="U494" s="171">
        <v>0</v>
      </c>
      <c r="V494" s="171">
        <f>U494*H494</f>
        <v>0</v>
      </c>
      <c r="W494" s="171">
        <v>0</v>
      </c>
      <c r="X494" s="172">
        <f>W494*H494</f>
        <v>0</v>
      </c>
      <c r="Y494" s="28"/>
      <c r="Z494" s="28"/>
      <c r="AA494" s="28"/>
      <c r="AB494" s="28"/>
      <c r="AC494" s="28"/>
      <c r="AD494" s="28"/>
      <c r="AE494" s="28"/>
      <c r="AR494" s="173" t="s">
        <v>153</v>
      </c>
      <c r="AT494" s="173" t="s">
        <v>122</v>
      </c>
      <c r="AU494" s="173" t="s">
        <v>74</v>
      </c>
      <c r="AY494" s="14" t="s">
        <v>127</v>
      </c>
      <c r="BE494" s="174">
        <f>IF(O494="základní",K494,0)</f>
        <v>1120</v>
      </c>
      <c r="BF494" s="174">
        <f>IF(O494="snížená",K494,0)</f>
        <v>0</v>
      </c>
      <c r="BG494" s="174">
        <f>IF(O494="zákl. přenesená",K494,0)</f>
        <v>0</v>
      </c>
      <c r="BH494" s="174">
        <f>IF(O494="sníž. přenesená",K494,0)</f>
        <v>0</v>
      </c>
      <c r="BI494" s="174">
        <f>IF(O494="nulová",K494,0)</f>
        <v>0</v>
      </c>
      <c r="BJ494" s="14" t="s">
        <v>82</v>
      </c>
      <c r="BK494" s="174">
        <f>ROUND(P494*H494,2)</f>
        <v>1120</v>
      </c>
      <c r="BL494" s="14" t="s">
        <v>137</v>
      </c>
      <c r="BM494" s="173" t="s">
        <v>879</v>
      </c>
    </row>
    <row r="495" spans="1:65" s="2" customFormat="1" ht="11.25">
      <c r="A495" s="28"/>
      <c r="B495" s="29"/>
      <c r="C495" s="30"/>
      <c r="D495" s="175" t="s">
        <v>129</v>
      </c>
      <c r="E495" s="30"/>
      <c r="F495" s="176" t="s">
        <v>878</v>
      </c>
      <c r="G495" s="30"/>
      <c r="H495" s="30"/>
      <c r="I495" s="30"/>
      <c r="J495" s="30"/>
      <c r="K495" s="30"/>
      <c r="L495" s="30"/>
      <c r="M495" s="33"/>
      <c r="N495" s="177"/>
      <c r="O495" s="178"/>
      <c r="P495" s="65"/>
      <c r="Q495" s="65"/>
      <c r="R495" s="65"/>
      <c r="S495" s="65"/>
      <c r="T495" s="65"/>
      <c r="U495" s="65"/>
      <c r="V495" s="65"/>
      <c r="W495" s="65"/>
      <c r="X495" s="66"/>
      <c r="Y495" s="28"/>
      <c r="Z495" s="28"/>
      <c r="AA495" s="28"/>
      <c r="AB495" s="28"/>
      <c r="AC495" s="28"/>
      <c r="AD495" s="28"/>
      <c r="AE495" s="28"/>
      <c r="AT495" s="14" t="s">
        <v>129</v>
      </c>
      <c r="AU495" s="14" t="s">
        <v>74</v>
      </c>
    </row>
    <row r="496" spans="1:65" s="2" customFormat="1" ht="24.2" customHeight="1">
      <c r="A496" s="28"/>
      <c r="B496" s="29"/>
      <c r="C496" s="160" t="s">
        <v>880</v>
      </c>
      <c r="D496" s="160" t="s">
        <v>122</v>
      </c>
      <c r="E496" s="161" t="s">
        <v>881</v>
      </c>
      <c r="F496" s="162" t="s">
        <v>882</v>
      </c>
      <c r="G496" s="163" t="s">
        <v>125</v>
      </c>
      <c r="H496" s="164">
        <v>1</v>
      </c>
      <c r="I496" s="165">
        <v>3590</v>
      </c>
      <c r="J496" s="166"/>
      <c r="K496" s="165">
        <f>ROUND(P496*H496,2)</f>
        <v>3590</v>
      </c>
      <c r="L496" s="162" t="s">
        <v>126</v>
      </c>
      <c r="M496" s="167"/>
      <c r="N496" s="168" t="s">
        <v>1</v>
      </c>
      <c r="O496" s="169" t="s">
        <v>37</v>
      </c>
      <c r="P496" s="170">
        <f>I496+J496</f>
        <v>3590</v>
      </c>
      <c r="Q496" s="170">
        <f>ROUND(I496*H496,2)</f>
        <v>3590</v>
      </c>
      <c r="R496" s="170">
        <f>ROUND(J496*H496,2)</f>
        <v>0</v>
      </c>
      <c r="S496" s="171">
        <v>0</v>
      </c>
      <c r="T496" s="171">
        <f>S496*H496</f>
        <v>0</v>
      </c>
      <c r="U496" s="171">
        <v>0</v>
      </c>
      <c r="V496" s="171">
        <f>U496*H496</f>
        <v>0</v>
      </c>
      <c r="W496" s="171">
        <v>0</v>
      </c>
      <c r="X496" s="172">
        <f>W496*H496</f>
        <v>0</v>
      </c>
      <c r="Y496" s="28"/>
      <c r="Z496" s="28"/>
      <c r="AA496" s="28"/>
      <c r="AB496" s="28"/>
      <c r="AC496" s="28"/>
      <c r="AD496" s="28"/>
      <c r="AE496" s="28"/>
      <c r="AR496" s="173" t="s">
        <v>153</v>
      </c>
      <c r="AT496" s="173" t="s">
        <v>122</v>
      </c>
      <c r="AU496" s="173" t="s">
        <v>74</v>
      </c>
      <c r="AY496" s="14" t="s">
        <v>127</v>
      </c>
      <c r="BE496" s="174">
        <f>IF(O496="základní",K496,0)</f>
        <v>3590</v>
      </c>
      <c r="BF496" s="174">
        <f>IF(O496="snížená",K496,0)</f>
        <v>0</v>
      </c>
      <c r="BG496" s="174">
        <f>IF(O496="zákl. přenesená",K496,0)</f>
        <v>0</v>
      </c>
      <c r="BH496" s="174">
        <f>IF(O496="sníž. přenesená",K496,0)</f>
        <v>0</v>
      </c>
      <c r="BI496" s="174">
        <f>IF(O496="nulová",K496,0)</f>
        <v>0</v>
      </c>
      <c r="BJ496" s="14" t="s">
        <v>82</v>
      </c>
      <c r="BK496" s="174">
        <f>ROUND(P496*H496,2)</f>
        <v>3590</v>
      </c>
      <c r="BL496" s="14" t="s">
        <v>137</v>
      </c>
      <c r="BM496" s="173" t="s">
        <v>883</v>
      </c>
    </row>
    <row r="497" spans="1:65" s="2" customFormat="1" ht="11.25">
      <c r="A497" s="28"/>
      <c r="B497" s="29"/>
      <c r="C497" s="30"/>
      <c r="D497" s="175" t="s">
        <v>129</v>
      </c>
      <c r="E497" s="30"/>
      <c r="F497" s="176" t="s">
        <v>882</v>
      </c>
      <c r="G497" s="30"/>
      <c r="H497" s="30"/>
      <c r="I497" s="30"/>
      <c r="J497" s="30"/>
      <c r="K497" s="30"/>
      <c r="L497" s="30"/>
      <c r="M497" s="33"/>
      <c r="N497" s="177"/>
      <c r="O497" s="178"/>
      <c r="P497" s="65"/>
      <c r="Q497" s="65"/>
      <c r="R497" s="65"/>
      <c r="S497" s="65"/>
      <c r="T497" s="65"/>
      <c r="U497" s="65"/>
      <c r="V497" s="65"/>
      <c r="W497" s="65"/>
      <c r="X497" s="66"/>
      <c r="Y497" s="28"/>
      <c r="Z497" s="28"/>
      <c r="AA497" s="28"/>
      <c r="AB497" s="28"/>
      <c r="AC497" s="28"/>
      <c r="AD497" s="28"/>
      <c r="AE497" s="28"/>
      <c r="AT497" s="14" t="s">
        <v>129</v>
      </c>
      <c r="AU497" s="14" t="s">
        <v>74</v>
      </c>
    </row>
    <row r="498" spans="1:65" s="2" customFormat="1" ht="24.2" customHeight="1">
      <c r="A498" s="28"/>
      <c r="B498" s="29"/>
      <c r="C498" s="160" t="s">
        <v>884</v>
      </c>
      <c r="D498" s="160" t="s">
        <v>122</v>
      </c>
      <c r="E498" s="161" t="s">
        <v>885</v>
      </c>
      <c r="F498" s="162" t="s">
        <v>886</v>
      </c>
      <c r="G498" s="163" t="s">
        <v>125</v>
      </c>
      <c r="H498" s="164">
        <v>1</v>
      </c>
      <c r="I498" s="165">
        <v>3150</v>
      </c>
      <c r="J498" s="166"/>
      <c r="K498" s="165">
        <f>ROUND(P498*H498,2)</f>
        <v>3150</v>
      </c>
      <c r="L498" s="162" t="s">
        <v>126</v>
      </c>
      <c r="M498" s="167"/>
      <c r="N498" s="168" t="s">
        <v>1</v>
      </c>
      <c r="O498" s="169" t="s">
        <v>37</v>
      </c>
      <c r="P498" s="170">
        <f>I498+J498</f>
        <v>3150</v>
      </c>
      <c r="Q498" s="170">
        <f>ROUND(I498*H498,2)</f>
        <v>3150</v>
      </c>
      <c r="R498" s="170">
        <f>ROUND(J498*H498,2)</f>
        <v>0</v>
      </c>
      <c r="S498" s="171">
        <v>0</v>
      </c>
      <c r="T498" s="171">
        <f>S498*H498</f>
        <v>0</v>
      </c>
      <c r="U498" s="171">
        <v>0</v>
      </c>
      <c r="V498" s="171">
        <f>U498*H498</f>
        <v>0</v>
      </c>
      <c r="W498" s="171">
        <v>0</v>
      </c>
      <c r="X498" s="172">
        <f>W498*H498</f>
        <v>0</v>
      </c>
      <c r="Y498" s="28"/>
      <c r="Z498" s="28"/>
      <c r="AA498" s="28"/>
      <c r="AB498" s="28"/>
      <c r="AC498" s="28"/>
      <c r="AD498" s="28"/>
      <c r="AE498" s="28"/>
      <c r="AR498" s="173" t="s">
        <v>153</v>
      </c>
      <c r="AT498" s="173" t="s">
        <v>122</v>
      </c>
      <c r="AU498" s="173" t="s">
        <v>74</v>
      </c>
      <c r="AY498" s="14" t="s">
        <v>127</v>
      </c>
      <c r="BE498" s="174">
        <f>IF(O498="základní",K498,0)</f>
        <v>3150</v>
      </c>
      <c r="BF498" s="174">
        <f>IF(O498="snížená",K498,0)</f>
        <v>0</v>
      </c>
      <c r="BG498" s="174">
        <f>IF(O498="zákl. přenesená",K498,0)</f>
        <v>0</v>
      </c>
      <c r="BH498" s="174">
        <f>IF(O498="sníž. přenesená",K498,0)</f>
        <v>0</v>
      </c>
      <c r="BI498" s="174">
        <f>IF(O498="nulová",K498,0)</f>
        <v>0</v>
      </c>
      <c r="BJ498" s="14" t="s">
        <v>82</v>
      </c>
      <c r="BK498" s="174">
        <f>ROUND(P498*H498,2)</f>
        <v>3150</v>
      </c>
      <c r="BL498" s="14" t="s">
        <v>137</v>
      </c>
      <c r="BM498" s="173" t="s">
        <v>887</v>
      </c>
    </row>
    <row r="499" spans="1:65" s="2" customFormat="1" ht="19.5">
      <c r="A499" s="28"/>
      <c r="B499" s="29"/>
      <c r="C499" s="30"/>
      <c r="D499" s="175" t="s">
        <v>129</v>
      </c>
      <c r="E499" s="30"/>
      <c r="F499" s="176" t="s">
        <v>886</v>
      </c>
      <c r="G499" s="30"/>
      <c r="H499" s="30"/>
      <c r="I499" s="30"/>
      <c r="J499" s="30"/>
      <c r="K499" s="30"/>
      <c r="L499" s="30"/>
      <c r="M499" s="33"/>
      <c r="N499" s="177"/>
      <c r="O499" s="178"/>
      <c r="P499" s="65"/>
      <c r="Q499" s="65"/>
      <c r="R499" s="65"/>
      <c r="S499" s="65"/>
      <c r="T499" s="65"/>
      <c r="U499" s="65"/>
      <c r="V499" s="65"/>
      <c r="W499" s="65"/>
      <c r="X499" s="66"/>
      <c r="Y499" s="28"/>
      <c r="Z499" s="28"/>
      <c r="AA499" s="28"/>
      <c r="AB499" s="28"/>
      <c r="AC499" s="28"/>
      <c r="AD499" s="28"/>
      <c r="AE499" s="28"/>
      <c r="AT499" s="14" t="s">
        <v>129</v>
      </c>
      <c r="AU499" s="14" t="s">
        <v>74</v>
      </c>
    </row>
    <row r="500" spans="1:65" s="2" customFormat="1" ht="49.15" customHeight="1">
      <c r="A500" s="28"/>
      <c r="B500" s="29"/>
      <c r="C500" s="160" t="s">
        <v>888</v>
      </c>
      <c r="D500" s="160" t="s">
        <v>122</v>
      </c>
      <c r="E500" s="161" t="s">
        <v>889</v>
      </c>
      <c r="F500" s="162" t="s">
        <v>890</v>
      </c>
      <c r="G500" s="163" t="s">
        <v>125</v>
      </c>
      <c r="H500" s="164">
        <v>4</v>
      </c>
      <c r="I500" s="165">
        <v>21300</v>
      </c>
      <c r="J500" s="166"/>
      <c r="K500" s="165">
        <f>ROUND(P500*H500,2)</f>
        <v>85200</v>
      </c>
      <c r="L500" s="162" t="s">
        <v>126</v>
      </c>
      <c r="M500" s="167"/>
      <c r="N500" s="168" t="s">
        <v>1</v>
      </c>
      <c r="O500" s="169" t="s">
        <v>37</v>
      </c>
      <c r="P500" s="170">
        <f>I500+J500</f>
        <v>21300</v>
      </c>
      <c r="Q500" s="170">
        <f>ROUND(I500*H500,2)</f>
        <v>85200</v>
      </c>
      <c r="R500" s="170">
        <f>ROUND(J500*H500,2)</f>
        <v>0</v>
      </c>
      <c r="S500" s="171">
        <v>0</v>
      </c>
      <c r="T500" s="171">
        <f>S500*H500</f>
        <v>0</v>
      </c>
      <c r="U500" s="171">
        <v>0</v>
      </c>
      <c r="V500" s="171">
        <f>U500*H500</f>
        <v>0</v>
      </c>
      <c r="W500" s="171">
        <v>0</v>
      </c>
      <c r="X500" s="172">
        <f>W500*H500</f>
        <v>0</v>
      </c>
      <c r="Y500" s="28"/>
      <c r="Z500" s="28"/>
      <c r="AA500" s="28"/>
      <c r="AB500" s="28"/>
      <c r="AC500" s="28"/>
      <c r="AD500" s="28"/>
      <c r="AE500" s="28"/>
      <c r="AR500" s="173" t="s">
        <v>153</v>
      </c>
      <c r="AT500" s="173" t="s">
        <v>122</v>
      </c>
      <c r="AU500" s="173" t="s">
        <v>74</v>
      </c>
      <c r="AY500" s="14" t="s">
        <v>127</v>
      </c>
      <c r="BE500" s="174">
        <f>IF(O500="základní",K500,0)</f>
        <v>85200</v>
      </c>
      <c r="BF500" s="174">
        <f>IF(O500="snížená",K500,0)</f>
        <v>0</v>
      </c>
      <c r="BG500" s="174">
        <f>IF(O500="zákl. přenesená",K500,0)</f>
        <v>0</v>
      </c>
      <c r="BH500" s="174">
        <f>IF(O500="sníž. přenesená",K500,0)</f>
        <v>0</v>
      </c>
      <c r="BI500" s="174">
        <f>IF(O500="nulová",K500,0)</f>
        <v>0</v>
      </c>
      <c r="BJ500" s="14" t="s">
        <v>82</v>
      </c>
      <c r="BK500" s="174">
        <f>ROUND(P500*H500,2)</f>
        <v>85200</v>
      </c>
      <c r="BL500" s="14" t="s">
        <v>137</v>
      </c>
      <c r="BM500" s="173" t="s">
        <v>891</v>
      </c>
    </row>
    <row r="501" spans="1:65" s="2" customFormat="1" ht="29.25">
      <c r="A501" s="28"/>
      <c r="B501" s="29"/>
      <c r="C501" s="30"/>
      <c r="D501" s="175" t="s">
        <v>129</v>
      </c>
      <c r="E501" s="30"/>
      <c r="F501" s="176" t="s">
        <v>890</v>
      </c>
      <c r="G501" s="30"/>
      <c r="H501" s="30"/>
      <c r="I501" s="30"/>
      <c r="J501" s="30"/>
      <c r="K501" s="30"/>
      <c r="L501" s="30"/>
      <c r="M501" s="33"/>
      <c r="N501" s="177"/>
      <c r="O501" s="178"/>
      <c r="P501" s="65"/>
      <c r="Q501" s="65"/>
      <c r="R501" s="65"/>
      <c r="S501" s="65"/>
      <c r="T501" s="65"/>
      <c r="U501" s="65"/>
      <c r="V501" s="65"/>
      <c r="W501" s="65"/>
      <c r="X501" s="66"/>
      <c r="Y501" s="28"/>
      <c r="Z501" s="28"/>
      <c r="AA501" s="28"/>
      <c r="AB501" s="28"/>
      <c r="AC501" s="28"/>
      <c r="AD501" s="28"/>
      <c r="AE501" s="28"/>
      <c r="AT501" s="14" t="s">
        <v>129</v>
      </c>
      <c r="AU501" s="14" t="s">
        <v>74</v>
      </c>
    </row>
    <row r="502" spans="1:65" s="2" customFormat="1" ht="24.2" customHeight="1">
      <c r="A502" s="28"/>
      <c r="B502" s="29"/>
      <c r="C502" s="160" t="s">
        <v>892</v>
      </c>
      <c r="D502" s="160" t="s">
        <v>122</v>
      </c>
      <c r="E502" s="161" t="s">
        <v>893</v>
      </c>
      <c r="F502" s="162" t="s">
        <v>894</v>
      </c>
      <c r="G502" s="163" t="s">
        <v>125</v>
      </c>
      <c r="H502" s="164">
        <v>1</v>
      </c>
      <c r="I502" s="165">
        <v>19400</v>
      </c>
      <c r="J502" s="166"/>
      <c r="K502" s="165">
        <f>ROUND(P502*H502,2)</f>
        <v>19400</v>
      </c>
      <c r="L502" s="162" t="s">
        <v>126</v>
      </c>
      <c r="M502" s="167"/>
      <c r="N502" s="168" t="s">
        <v>1</v>
      </c>
      <c r="O502" s="169" t="s">
        <v>37</v>
      </c>
      <c r="P502" s="170">
        <f>I502+J502</f>
        <v>19400</v>
      </c>
      <c r="Q502" s="170">
        <f>ROUND(I502*H502,2)</f>
        <v>19400</v>
      </c>
      <c r="R502" s="170">
        <f>ROUND(J502*H502,2)</f>
        <v>0</v>
      </c>
      <c r="S502" s="171">
        <v>0</v>
      </c>
      <c r="T502" s="171">
        <f>S502*H502</f>
        <v>0</v>
      </c>
      <c r="U502" s="171">
        <v>0</v>
      </c>
      <c r="V502" s="171">
        <f>U502*H502</f>
        <v>0</v>
      </c>
      <c r="W502" s="171">
        <v>0</v>
      </c>
      <c r="X502" s="172">
        <f>W502*H502</f>
        <v>0</v>
      </c>
      <c r="Y502" s="28"/>
      <c r="Z502" s="28"/>
      <c r="AA502" s="28"/>
      <c r="AB502" s="28"/>
      <c r="AC502" s="28"/>
      <c r="AD502" s="28"/>
      <c r="AE502" s="28"/>
      <c r="AR502" s="173" t="s">
        <v>153</v>
      </c>
      <c r="AT502" s="173" t="s">
        <v>122</v>
      </c>
      <c r="AU502" s="173" t="s">
        <v>74</v>
      </c>
      <c r="AY502" s="14" t="s">
        <v>127</v>
      </c>
      <c r="BE502" s="174">
        <f>IF(O502="základní",K502,0)</f>
        <v>19400</v>
      </c>
      <c r="BF502" s="174">
        <f>IF(O502="snížená",K502,0)</f>
        <v>0</v>
      </c>
      <c r="BG502" s="174">
        <f>IF(O502="zákl. přenesená",K502,0)</f>
        <v>0</v>
      </c>
      <c r="BH502" s="174">
        <f>IF(O502="sníž. přenesená",K502,0)</f>
        <v>0</v>
      </c>
      <c r="BI502" s="174">
        <f>IF(O502="nulová",K502,0)</f>
        <v>0</v>
      </c>
      <c r="BJ502" s="14" t="s">
        <v>82</v>
      </c>
      <c r="BK502" s="174">
        <f>ROUND(P502*H502,2)</f>
        <v>19400</v>
      </c>
      <c r="BL502" s="14" t="s">
        <v>137</v>
      </c>
      <c r="BM502" s="173" t="s">
        <v>895</v>
      </c>
    </row>
    <row r="503" spans="1:65" s="2" customFormat="1" ht="19.5">
      <c r="A503" s="28"/>
      <c r="B503" s="29"/>
      <c r="C503" s="30"/>
      <c r="D503" s="175" t="s">
        <v>129</v>
      </c>
      <c r="E503" s="30"/>
      <c r="F503" s="176" t="s">
        <v>894</v>
      </c>
      <c r="G503" s="30"/>
      <c r="H503" s="30"/>
      <c r="I503" s="30"/>
      <c r="J503" s="30"/>
      <c r="K503" s="30"/>
      <c r="L503" s="30"/>
      <c r="M503" s="33"/>
      <c r="N503" s="177"/>
      <c r="O503" s="178"/>
      <c r="P503" s="65"/>
      <c r="Q503" s="65"/>
      <c r="R503" s="65"/>
      <c r="S503" s="65"/>
      <c r="T503" s="65"/>
      <c r="U503" s="65"/>
      <c r="V503" s="65"/>
      <c r="W503" s="65"/>
      <c r="X503" s="66"/>
      <c r="Y503" s="28"/>
      <c r="Z503" s="28"/>
      <c r="AA503" s="28"/>
      <c r="AB503" s="28"/>
      <c r="AC503" s="28"/>
      <c r="AD503" s="28"/>
      <c r="AE503" s="28"/>
      <c r="AT503" s="14" t="s">
        <v>129</v>
      </c>
      <c r="AU503" s="14" t="s">
        <v>74</v>
      </c>
    </row>
    <row r="504" spans="1:65" s="2" customFormat="1" ht="24">
      <c r="A504" s="28"/>
      <c r="B504" s="29"/>
      <c r="C504" s="160" t="s">
        <v>896</v>
      </c>
      <c r="D504" s="160" t="s">
        <v>122</v>
      </c>
      <c r="E504" s="161" t="s">
        <v>897</v>
      </c>
      <c r="F504" s="162" t="s">
        <v>898</v>
      </c>
      <c r="G504" s="163" t="s">
        <v>125</v>
      </c>
      <c r="H504" s="164">
        <v>1</v>
      </c>
      <c r="I504" s="165">
        <v>373</v>
      </c>
      <c r="J504" s="166"/>
      <c r="K504" s="165">
        <f>ROUND(P504*H504,2)</f>
        <v>373</v>
      </c>
      <c r="L504" s="162" t="s">
        <v>126</v>
      </c>
      <c r="M504" s="167"/>
      <c r="N504" s="168" t="s">
        <v>1</v>
      </c>
      <c r="O504" s="169" t="s">
        <v>37</v>
      </c>
      <c r="P504" s="170">
        <f>I504+J504</f>
        <v>373</v>
      </c>
      <c r="Q504" s="170">
        <f>ROUND(I504*H504,2)</f>
        <v>373</v>
      </c>
      <c r="R504" s="170">
        <f>ROUND(J504*H504,2)</f>
        <v>0</v>
      </c>
      <c r="S504" s="171">
        <v>0</v>
      </c>
      <c r="T504" s="171">
        <f>S504*H504</f>
        <v>0</v>
      </c>
      <c r="U504" s="171">
        <v>0</v>
      </c>
      <c r="V504" s="171">
        <f>U504*H504</f>
        <v>0</v>
      </c>
      <c r="W504" s="171">
        <v>0</v>
      </c>
      <c r="X504" s="172">
        <f>W504*H504</f>
        <v>0</v>
      </c>
      <c r="Y504" s="28"/>
      <c r="Z504" s="28"/>
      <c r="AA504" s="28"/>
      <c r="AB504" s="28"/>
      <c r="AC504" s="28"/>
      <c r="AD504" s="28"/>
      <c r="AE504" s="28"/>
      <c r="AR504" s="173" t="s">
        <v>153</v>
      </c>
      <c r="AT504" s="173" t="s">
        <v>122</v>
      </c>
      <c r="AU504" s="173" t="s">
        <v>74</v>
      </c>
      <c r="AY504" s="14" t="s">
        <v>127</v>
      </c>
      <c r="BE504" s="174">
        <f>IF(O504="základní",K504,0)</f>
        <v>373</v>
      </c>
      <c r="BF504" s="174">
        <f>IF(O504="snížená",K504,0)</f>
        <v>0</v>
      </c>
      <c r="BG504" s="174">
        <f>IF(O504="zákl. přenesená",K504,0)</f>
        <v>0</v>
      </c>
      <c r="BH504" s="174">
        <f>IF(O504="sníž. přenesená",K504,0)</f>
        <v>0</v>
      </c>
      <c r="BI504" s="174">
        <f>IF(O504="nulová",K504,0)</f>
        <v>0</v>
      </c>
      <c r="BJ504" s="14" t="s">
        <v>82</v>
      </c>
      <c r="BK504" s="174">
        <f>ROUND(P504*H504,2)</f>
        <v>373</v>
      </c>
      <c r="BL504" s="14" t="s">
        <v>137</v>
      </c>
      <c r="BM504" s="173" t="s">
        <v>899</v>
      </c>
    </row>
    <row r="505" spans="1:65" s="2" customFormat="1" ht="11.25">
      <c r="A505" s="28"/>
      <c r="B505" s="29"/>
      <c r="C505" s="30"/>
      <c r="D505" s="175" t="s">
        <v>129</v>
      </c>
      <c r="E505" s="30"/>
      <c r="F505" s="176" t="s">
        <v>898</v>
      </c>
      <c r="G505" s="30"/>
      <c r="H505" s="30"/>
      <c r="I505" s="30"/>
      <c r="J505" s="30"/>
      <c r="K505" s="30"/>
      <c r="L505" s="30"/>
      <c r="M505" s="33"/>
      <c r="N505" s="177"/>
      <c r="O505" s="178"/>
      <c r="P505" s="65"/>
      <c r="Q505" s="65"/>
      <c r="R505" s="65"/>
      <c r="S505" s="65"/>
      <c r="T505" s="65"/>
      <c r="U505" s="65"/>
      <c r="V505" s="65"/>
      <c r="W505" s="65"/>
      <c r="X505" s="66"/>
      <c r="Y505" s="28"/>
      <c r="Z505" s="28"/>
      <c r="AA505" s="28"/>
      <c r="AB505" s="28"/>
      <c r="AC505" s="28"/>
      <c r="AD505" s="28"/>
      <c r="AE505" s="28"/>
      <c r="AT505" s="14" t="s">
        <v>129</v>
      </c>
      <c r="AU505" s="14" t="s">
        <v>74</v>
      </c>
    </row>
    <row r="506" spans="1:65" s="2" customFormat="1" ht="24.2" customHeight="1">
      <c r="A506" s="28"/>
      <c r="B506" s="29"/>
      <c r="C506" s="160" t="s">
        <v>900</v>
      </c>
      <c r="D506" s="160" t="s">
        <v>122</v>
      </c>
      <c r="E506" s="161" t="s">
        <v>901</v>
      </c>
      <c r="F506" s="162" t="s">
        <v>902</v>
      </c>
      <c r="G506" s="163" t="s">
        <v>125</v>
      </c>
      <c r="H506" s="164">
        <v>1</v>
      </c>
      <c r="I506" s="165">
        <v>803</v>
      </c>
      <c r="J506" s="166"/>
      <c r="K506" s="165">
        <f>ROUND(P506*H506,2)</f>
        <v>803</v>
      </c>
      <c r="L506" s="162" t="s">
        <v>126</v>
      </c>
      <c r="M506" s="167"/>
      <c r="N506" s="168" t="s">
        <v>1</v>
      </c>
      <c r="O506" s="169" t="s">
        <v>37</v>
      </c>
      <c r="P506" s="170">
        <f>I506+J506</f>
        <v>803</v>
      </c>
      <c r="Q506" s="170">
        <f>ROUND(I506*H506,2)</f>
        <v>803</v>
      </c>
      <c r="R506" s="170">
        <f>ROUND(J506*H506,2)</f>
        <v>0</v>
      </c>
      <c r="S506" s="171">
        <v>0</v>
      </c>
      <c r="T506" s="171">
        <f>S506*H506</f>
        <v>0</v>
      </c>
      <c r="U506" s="171">
        <v>0</v>
      </c>
      <c r="V506" s="171">
        <f>U506*H506</f>
        <v>0</v>
      </c>
      <c r="W506" s="171">
        <v>0</v>
      </c>
      <c r="X506" s="172">
        <f>W506*H506</f>
        <v>0</v>
      </c>
      <c r="Y506" s="28"/>
      <c r="Z506" s="28"/>
      <c r="AA506" s="28"/>
      <c r="AB506" s="28"/>
      <c r="AC506" s="28"/>
      <c r="AD506" s="28"/>
      <c r="AE506" s="28"/>
      <c r="AR506" s="173" t="s">
        <v>153</v>
      </c>
      <c r="AT506" s="173" t="s">
        <v>122</v>
      </c>
      <c r="AU506" s="173" t="s">
        <v>74</v>
      </c>
      <c r="AY506" s="14" t="s">
        <v>127</v>
      </c>
      <c r="BE506" s="174">
        <f>IF(O506="základní",K506,0)</f>
        <v>803</v>
      </c>
      <c r="BF506" s="174">
        <f>IF(O506="snížená",K506,0)</f>
        <v>0</v>
      </c>
      <c r="BG506" s="174">
        <f>IF(O506="zákl. přenesená",K506,0)</f>
        <v>0</v>
      </c>
      <c r="BH506" s="174">
        <f>IF(O506="sníž. přenesená",K506,0)</f>
        <v>0</v>
      </c>
      <c r="BI506" s="174">
        <f>IF(O506="nulová",K506,0)</f>
        <v>0</v>
      </c>
      <c r="BJ506" s="14" t="s">
        <v>82</v>
      </c>
      <c r="BK506" s="174">
        <f>ROUND(P506*H506,2)</f>
        <v>803</v>
      </c>
      <c r="BL506" s="14" t="s">
        <v>137</v>
      </c>
      <c r="BM506" s="173" t="s">
        <v>903</v>
      </c>
    </row>
    <row r="507" spans="1:65" s="2" customFormat="1" ht="11.25">
      <c r="A507" s="28"/>
      <c r="B507" s="29"/>
      <c r="C507" s="30"/>
      <c r="D507" s="175" t="s">
        <v>129</v>
      </c>
      <c r="E507" s="30"/>
      <c r="F507" s="176" t="s">
        <v>902</v>
      </c>
      <c r="G507" s="30"/>
      <c r="H507" s="30"/>
      <c r="I507" s="30"/>
      <c r="J507" s="30"/>
      <c r="K507" s="30"/>
      <c r="L507" s="30"/>
      <c r="M507" s="33"/>
      <c r="N507" s="177"/>
      <c r="O507" s="178"/>
      <c r="P507" s="65"/>
      <c r="Q507" s="65"/>
      <c r="R507" s="65"/>
      <c r="S507" s="65"/>
      <c r="T507" s="65"/>
      <c r="U507" s="65"/>
      <c r="V507" s="65"/>
      <c r="W507" s="65"/>
      <c r="X507" s="66"/>
      <c r="Y507" s="28"/>
      <c r="Z507" s="28"/>
      <c r="AA507" s="28"/>
      <c r="AB507" s="28"/>
      <c r="AC507" s="28"/>
      <c r="AD507" s="28"/>
      <c r="AE507" s="28"/>
      <c r="AT507" s="14" t="s">
        <v>129</v>
      </c>
      <c r="AU507" s="14" t="s">
        <v>74</v>
      </c>
    </row>
    <row r="508" spans="1:65" s="2" customFormat="1" ht="24.2" customHeight="1">
      <c r="A508" s="28"/>
      <c r="B508" s="29"/>
      <c r="C508" s="160" t="s">
        <v>904</v>
      </c>
      <c r="D508" s="160" t="s">
        <v>122</v>
      </c>
      <c r="E508" s="161" t="s">
        <v>905</v>
      </c>
      <c r="F508" s="162" t="s">
        <v>906</v>
      </c>
      <c r="G508" s="163" t="s">
        <v>125</v>
      </c>
      <c r="H508" s="164">
        <v>1</v>
      </c>
      <c r="I508" s="165">
        <v>601</v>
      </c>
      <c r="J508" s="166"/>
      <c r="K508" s="165">
        <f>ROUND(P508*H508,2)</f>
        <v>601</v>
      </c>
      <c r="L508" s="162" t="s">
        <v>126</v>
      </c>
      <c r="M508" s="167"/>
      <c r="N508" s="168" t="s">
        <v>1</v>
      </c>
      <c r="O508" s="169" t="s">
        <v>37</v>
      </c>
      <c r="P508" s="170">
        <f>I508+J508</f>
        <v>601</v>
      </c>
      <c r="Q508" s="170">
        <f>ROUND(I508*H508,2)</f>
        <v>601</v>
      </c>
      <c r="R508" s="170">
        <f>ROUND(J508*H508,2)</f>
        <v>0</v>
      </c>
      <c r="S508" s="171">
        <v>0</v>
      </c>
      <c r="T508" s="171">
        <f>S508*H508</f>
        <v>0</v>
      </c>
      <c r="U508" s="171">
        <v>0</v>
      </c>
      <c r="V508" s="171">
        <f>U508*H508</f>
        <v>0</v>
      </c>
      <c r="W508" s="171">
        <v>0</v>
      </c>
      <c r="X508" s="172">
        <f>W508*H508</f>
        <v>0</v>
      </c>
      <c r="Y508" s="28"/>
      <c r="Z508" s="28"/>
      <c r="AA508" s="28"/>
      <c r="AB508" s="28"/>
      <c r="AC508" s="28"/>
      <c r="AD508" s="28"/>
      <c r="AE508" s="28"/>
      <c r="AR508" s="173" t="s">
        <v>153</v>
      </c>
      <c r="AT508" s="173" t="s">
        <v>122</v>
      </c>
      <c r="AU508" s="173" t="s">
        <v>74</v>
      </c>
      <c r="AY508" s="14" t="s">
        <v>127</v>
      </c>
      <c r="BE508" s="174">
        <f>IF(O508="základní",K508,0)</f>
        <v>601</v>
      </c>
      <c r="BF508" s="174">
        <f>IF(O508="snížená",K508,0)</f>
        <v>0</v>
      </c>
      <c r="BG508" s="174">
        <f>IF(O508="zákl. přenesená",K508,0)</f>
        <v>0</v>
      </c>
      <c r="BH508" s="174">
        <f>IF(O508="sníž. přenesená",K508,0)</f>
        <v>0</v>
      </c>
      <c r="BI508" s="174">
        <f>IF(O508="nulová",K508,0)</f>
        <v>0</v>
      </c>
      <c r="BJ508" s="14" t="s">
        <v>82</v>
      </c>
      <c r="BK508" s="174">
        <f>ROUND(P508*H508,2)</f>
        <v>601</v>
      </c>
      <c r="BL508" s="14" t="s">
        <v>137</v>
      </c>
      <c r="BM508" s="173" t="s">
        <v>907</v>
      </c>
    </row>
    <row r="509" spans="1:65" s="2" customFormat="1" ht="11.25">
      <c r="A509" s="28"/>
      <c r="B509" s="29"/>
      <c r="C509" s="30"/>
      <c r="D509" s="175" t="s">
        <v>129</v>
      </c>
      <c r="E509" s="30"/>
      <c r="F509" s="176" t="s">
        <v>906</v>
      </c>
      <c r="G509" s="30"/>
      <c r="H509" s="30"/>
      <c r="I509" s="30"/>
      <c r="J509" s="30"/>
      <c r="K509" s="30"/>
      <c r="L509" s="30"/>
      <c r="M509" s="33"/>
      <c r="N509" s="177"/>
      <c r="O509" s="178"/>
      <c r="P509" s="65"/>
      <c r="Q509" s="65"/>
      <c r="R509" s="65"/>
      <c r="S509" s="65"/>
      <c r="T509" s="65"/>
      <c r="U509" s="65"/>
      <c r="V509" s="65"/>
      <c r="W509" s="65"/>
      <c r="X509" s="66"/>
      <c r="Y509" s="28"/>
      <c r="Z509" s="28"/>
      <c r="AA509" s="28"/>
      <c r="AB509" s="28"/>
      <c r="AC509" s="28"/>
      <c r="AD509" s="28"/>
      <c r="AE509" s="28"/>
      <c r="AT509" s="14" t="s">
        <v>129</v>
      </c>
      <c r="AU509" s="14" t="s">
        <v>74</v>
      </c>
    </row>
    <row r="510" spans="1:65" s="2" customFormat="1" ht="24">
      <c r="A510" s="28"/>
      <c r="B510" s="29"/>
      <c r="C510" s="160" t="s">
        <v>908</v>
      </c>
      <c r="D510" s="160" t="s">
        <v>122</v>
      </c>
      <c r="E510" s="161" t="s">
        <v>909</v>
      </c>
      <c r="F510" s="162" t="s">
        <v>910</v>
      </c>
      <c r="G510" s="163" t="s">
        <v>125</v>
      </c>
      <c r="H510" s="164">
        <v>1</v>
      </c>
      <c r="I510" s="165">
        <v>228</v>
      </c>
      <c r="J510" s="166"/>
      <c r="K510" s="165">
        <f>ROUND(P510*H510,2)</f>
        <v>228</v>
      </c>
      <c r="L510" s="162" t="s">
        <v>126</v>
      </c>
      <c r="M510" s="167"/>
      <c r="N510" s="168" t="s">
        <v>1</v>
      </c>
      <c r="O510" s="169" t="s">
        <v>37</v>
      </c>
      <c r="P510" s="170">
        <f>I510+J510</f>
        <v>228</v>
      </c>
      <c r="Q510" s="170">
        <f>ROUND(I510*H510,2)</f>
        <v>228</v>
      </c>
      <c r="R510" s="170">
        <f>ROUND(J510*H510,2)</f>
        <v>0</v>
      </c>
      <c r="S510" s="171">
        <v>0</v>
      </c>
      <c r="T510" s="171">
        <f>S510*H510</f>
        <v>0</v>
      </c>
      <c r="U510" s="171">
        <v>0</v>
      </c>
      <c r="V510" s="171">
        <f>U510*H510</f>
        <v>0</v>
      </c>
      <c r="W510" s="171">
        <v>0</v>
      </c>
      <c r="X510" s="172">
        <f>W510*H510</f>
        <v>0</v>
      </c>
      <c r="Y510" s="28"/>
      <c r="Z510" s="28"/>
      <c r="AA510" s="28"/>
      <c r="AB510" s="28"/>
      <c r="AC510" s="28"/>
      <c r="AD510" s="28"/>
      <c r="AE510" s="28"/>
      <c r="AR510" s="173" t="s">
        <v>153</v>
      </c>
      <c r="AT510" s="173" t="s">
        <v>122</v>
      </c>
      <c r="AU510" s="173" t="s">
        <v>74</v>
      </c>
      <c r="AY510" s="14" t="s">
        <v>127</v>
      </c>
      <c r="BE510" s="174">
        <f>IF(O510="základní",K510,0)</f>
        <v>228</v>
      </c>
      <c r="BF510" s="174">
        <f>IF(O510="snížená",K510,0)</f>
        <v>0</v>
      </c>
      <c r="BG510" s="174">
        <f>IF(O510="zákl. přenesená",K510,0)</f>
        <v>0</v>
      </c>
      <c r="BH510" s="174">
        <f>IF(O510="sníž. přenesená",K510,0)</f>
        <v>0</v>
      </c>
      <c r="BI510" s="174">
        <f>IF(O510="nulová",K510,0)</f>
        <v>0</v>
      </c>
      <c r="BJ510" s="14" t="s">
        <v>82</v>
      </c>
      <c r="BK510" s="174">
        <f>ROUND(P510*H510,2)</f>
        <v>228</v>
      </c>
      <c r="BL510" s="14" t="s">
        <v>137</v>
      </c>
      <c r="BM510" s="173" t="s">
        <v>911</v>
      </c>
    </row>
    <row r="511" spans="1:65" s="2" customFormat="1" ht="11.25">
      <c r="A511" s="28"/>
      <c r="B511" s="29"/>
      <c r="C511" s="30"/>
      <c r="D511" s="175" t="s">
        <v>129</v>
      </c>
      <c r="E511" s="30"/>
      <c r="F511" s="176" t="s">
        <v>910</v>
      </c>
      <c r="G511" s="30"/>
      <c r="H511" s="30"/>
      <c r="I511" s="30"/>
      <c r="J511" s="30"/>
      <c r="K511" s="30"/>
      <c r="L511" s="30"/>
      <c r="M511" s="33"/>
      <c r="N511" s="177"/>
      <c r="O511" s="178"/>
      <c r="P511" s="65"/>
      <c r="Q511" s="65"/>
      <c r="R511" s="65"/>
      <c r="S511" s="65"/>
      <c r="T511" s="65"/>
      <c r="U511" s="65"/>
      <c r="V511" s="65"/>
      <c r="W511" s="65"/>
      <c r="X511" s="66"/>
      <c r="Y511" s="28"/>
      <c r="Z511" s="28"/>
      <c r="AA511" s="28"/>
      <c r="AB511" s="28"/>
      <c r="AC511" s="28"/>
      <c r="AD511" s="28"/>
      <c r="AE511" s="28"/>
      <c r="AT511" s="14" t="s">
        <v>129</v>
      </c>
      <c r="AU511" s="14" t="s">
        <v>74</v>
      </c>
    </row>
    <row r="512" spans="1:65" s="2" customFormat="1" ht="24.2" customHeight="1">
      <c r="A512" s="28"/>
      <c r="B512" s="29"/>
      <c r="C512" s="160" t="s">
        <v>912</v>
      </c>
      <c r="D512" s="160" t="s">
        <v>122</v>
      </c>
      <c r="E512" s="161" t="s">
        <v>913</v>
      </c>
      <c r="F512" s="162" t="s">
        <v>914</v>
      </c>
      <c r="G512" s="163" t="s">
        <v>125</v>
      </c>
      <c r="H512" s="164">
        <v>1</v>
      </c>
      <c r="I512" s="165">
        <v>116</v>
      </c>
      <c r="J512" s="166"/>
      <c r="K512" s="165">
        <f>ROUND(P512*H512,2)</f>
        <v>116</v>
      </c>
      <c r="L512" s="162" t="s">
        <v>126</v>
      </c>
      <c r="M512" s="167"/>
      <c r="N512" s="168" t="s">
        <v>1</v>
      </c>
      <c r="O512" s="169" t="s">
        <v>37</v>
      </c>
      <c r="P512" s="170">
        <f>I512+J512</f>
        <v>116</v>
      </c>
      <c r="Q512" s="170">
        <f>ROUND(I512*H512,2)</f>
        <v>116</v>
      </c>
      <c r="R512" s="170">
        <f>ROUND(J512*H512,2)</f>
        <v>0</v>
      </c>
      <c r="S512" s="171">
        <v>0</v>
      </c>
      <c r="T512" s="171">
        <f>S512*H512</f>
        <v>0</v>
      </c>
      <c r="U512" s="171">
        <v>0</v>
      </c>
      <c r="V512" s="171">
        <f>U512*H512</f>
        <v>0</v>
      </c>
      <c r="W512" s="171">
        <v>0</v>
      </c>
      <c r="X512" s="172">
        <f>W512*H512</f>
        <v>0</v>
      </c>
      <c r="Y512" s="28"/>
      <c r="Z512" s="28"/>
      <c r="AA512" s="28"/>
      <c r="AB512" s="28"/>
      <c r="AC512" s="28"/>
      <c r="AD512" s="28"/>
      <c r="AE512" s="28"/>
      <c r="AR512" s="173" t="s">
        <v>153</v>
      </c>
      <c r="AT512" s="173" t="s">
        <v>122</v>
      </c>
      <c r="AU512" s="173" t="s">
        <v>74</v>
      </c>
      <c r="AY512" s="14" t="s">
        <v>127</v>
      </c>
      <c r="BE512" s="174">
        <f>IF(O512="základní",K512,0)</f>
        <v>116</v>
      </c>
      <c r="BF512" s="174">
        <f>IF(O512="snížená",K512,0)</f>
        <v>0</v>
      </c>
      <c r="BG512" s="174">
        <f>IF(O512="zákl. přenesená",K512,0)</f>
        <v>0</v>
      </c>
      <c r="BH512" s="174">
        <f>IF(O512="sníž. přenesená",K512,0)</f>
        <v>0</v>
      </c>
      <c r="BI512" s="174">
        <f>IF(O512="nulová",K512,0)</f>
        <v>0</v>
      </c>
      <c r="BJ512" s="14" t="s">
        <v>82</v>
      </c>
      <c r="BK512" s="174">
        <f>ROUND(P512*H512,2)</f>
        <v>116</v>
      </c>
      <c r="BL512" s="14" t="s">
        <v>137</v>
      </c>
      <c r="BM512" s="173" t="s">
        <v>915</v>
      </c>
    </row>
    <row r="513" spans="1:65" s="2" customFormat="1" ht="19.5">
      <c r="A513" s="28"/>
      <c r="B513" s="29"/>
      <c r="C513" s="30"/>
      <c r="D513" s="175" t="s">
        <v>129</v>
      </c>
      <c r="E513" s="30"/>
      <c r="F513" s="176" t="s">
        <v>914</v>
      </c>
      <c r="G513" s="30"/>
      <c r="H513" s="30"/>
      <c r="I513" s="30"/>
      <c r="J513" s="30"/>
      <c r="K513" s="30"/>
      <c r="L513" s="30"/>
      <c r="M513" s="33"/>
      <c r="N513" s="177"/>
      <c r="O513" s="178"/>
      <c r="P513" s="65"/>
      <c r="Q513" s="65"/>
      <c r="R513" s="65"/>
      <c r="S513" s="65"/>
      <c r="T513" s="65"/>
      <c r="U513" s="65"/>
      <c r="V513" s="65"/>
      <c r="W513" s="65"/>
      <c r="X513" s="66"/>
      <c r="Y513" s="28"/>
      <c r="Z513" s="28"/>
      <c r="AA513" s="28"/>
      <c r="AB513" s="28"/>
      <c r="AC513" s="28"/>
      <c r="AD513" s="28"/>
      <c r="AE513" s="28"/>
      <c r="AT513" s="14" t="s">
        <v>129</v>
      </c>
      <c r="AU513" s="14" t="s">
        <v>74</v>
      </c>
    </row>
    <row r="514" spans="1:65" s="2" customFormat="1" ht="24.2" customHeight="1">
      <c r="A514" s="28"/>
      <c r="B514" s="29"/>
      <c r="C514" s="160" t="s">
        <v>916</v>
      </c>
      <c r="D514" s="160" t="s">
        <v>122</v>
      </c>
      <c r="E514" s="161" t="s">
        <v>917</v>
      </c>
      <c r="F514" s="162" t="s">
        <v>918</v>
      </c>
      <c r="G514" s="163" t="s">
        <v>125</v>
      </c>
      <c r="H514" s="164">
        <v>1</v>
      </c>
      <c r="I514" s="165">
        <v>138</v>
      </c>
      <c r="J514" s="166"/>
      <c r="K514" s="165">
        <f>ROUND(P514*H514,2)</f>
        <v>138</v>
      </c>
      <c r="L514" s="162" t="s">
        <v>126</v>
      </c>
      <c r="M514" s="167"/>
      <c r="N514" s="168" t="s">
        <v>1</v>
      </c>
      <c r="O514" s="169" t="s">
        <v>37</v>
      </c>
      <c r="P514" s="170">
        <f>I514+J514</f>
        <v>138</v>
      </c>
      <c r="Q514" s="170">
        <f>ROUND(I514*H514,2)</f>
        <v>138</v>
      </c>
      <c r="R514" s="170">
        <f>ROUND(J514*H514,2)</f>
        <v>0</v>
      </c>
      <c r="S514" s="171">
        <v>0</v>
      </c>
      <c r="T514" s="171">
        <f>S514*H514</f>
        <v>0</v>
      </c>
      <c r="U514" s="171">
        <v>0</v>
      </c>
      <c r="V514" s="171">
        <f>U514*H514</f>
        <v>0</v>
      </c>
      <c r="W514" s="171">
        <v>0</v>
      </c>
      <c r="X514" s="172">
        <f>W514*H514</f>
        <v>0</v>
      </c>
      <c r="Y514" s="28"/>
      <c r="Z514" s="28"/>
      <c r="AA514" s="28"/>
      <c r="AB514" s="28"/>
      <c r="AC514" s="28"/>
      <c r="AD514" s="28"/>
      <c r="AE514" s="28"/>
      <c r="AR514" s="173" t="s">
        <v>153</v>
      </c>
      <c r="AT514" s="173" t="s">
        <v>122</v>
      </c>
      <c r="AU514" s="173" t="s">
        <v>74</v>
      </c>
      <c r="AY514" s="14" t="s">
        <v>127</v>
      </c>
      <c r="BE514" s="174">
        <f>IF(O514="základní",K514,0)</f>
        <v>138</v>
      </c>
      <c r="BF514" s="174">
        <f>IF(O514="snížená",K514,0)</f>
        <v>0</v>
      </c>
      <c r="BG514" s="174">
        <f>IF(O514="zákl. přenesená",K514,0)</f>
        <v>0</v>
      </c>
      <c r="BH514" s="174">
        <f>IF(O514="sníž. přenesená",K514,0)</f>
        <v>0</v>
      </c>
      <c r="BI514" s="174">
        <f>IF(O514="nulová",K514,0)</f>
        <v>0</v>
      </c>
      <c r="BJ514" s="14" t="s">
        <v>82</v>
      </c>
      <c r="BK514" s="174">
        <f>ROUND(P514*H514,2)</f>
        <v>138</v>
      </c>
      <c r="BL514" s="14" t="s">
        <v>137</v>
      </c>
      <c r="BM514" s="173" t="s">
        <v>919</v>
      </c>
    </row>
    <row r="515" spans="1:65" s="2" customFormat="1" ht="19.5">
      <c r="A515" s="28"/>
      <c r="B515" s="29"/>
      <c r="C515" s="30"/>
      <c r="D515" s="175" t="s">
        <v>129</v>
      </c>
      <c r="E515" s="30"/>
      <c r="F515" s="176" t="s">
        <v>918</v>
      </c>
      <c r="G515" s="30"/>
      <c r="H515" s="30"/>
      <c r="I515" s="30"/>
      <c r="J515" s="30"/>
      <c r="K515" s="30"/>
      <c r="L515" s="30"/>
      <c r="M515" s="33"/>
      <c r="N515" s="177"/>
      <c r="O515" s="178"/>
      <c r="P515" s="65"/>
      <c r="Q515" s="65"/>
      <c r="R515" s="65"/>
      <c r="S515" s="65"/>
      <c r="T515" s="65"/>
      <c r="U515" s="65"/>
      <c r="V515" s="65"/>
      <c r="W515" s="65"/>
      <c r="X515" s="66"/>
      <c r="Y515" s="28"/>
      <c r="Z515" s="28"/>
      <c r="AA515" s="28"/>
      <c r="AB515" s="28"/>
      <c r="AC515" s="28"/>
      <c r="AD515" s="28"/>
      <c r="AE515" s="28"/>
      <c r="AT515" s="14" t="s">
        <v>129</v>
      </c>
      <c r="AU515" s="14" t="s">
        <v>74</v>
      </c>
    </row>
    <row r="516" spans="1:65" s="2" customFormat="1" ht="24.2" customHeight="1">
      <c r="A516" s="28"/>
      <c r="B516" s="29"/>
      <c r="C516" s="160" t="s">
        <v>920</v>
      </c>
      <c r="D516" s="160" t="s">
        <v>122</v>
      </c>
      <c r="E516" s="161" t="s">
        <v>921</v>
      </c>
      <c r="F516" s="162" t="s">
        <v>922</v>
      </c>
      <c r="G516" s="163" t="s">
        <v>125</v>
      </c>
      <c r="H516" s="164">
        <v>1</v>
      </c>
      <c r="I516" s="165">
        <v>138</v>
      </c>
      <c r="J516" s="166"/>
      <c r="K516" s="165">
        <f>ROUND(P516*H516,2)</f>
        <v>138</v>
      </c>
      <c r="L516" s="162" t="s">
        <v>126</v>
      </c>
      <c r="M516" s="167"/>
      <c r="N516" s="168" t="s">
        <v>1</v>
      </c>
      <c r="O516" s="169" t="s">
        <v>37</v>
      </c>
      <c r="P516" s="170">
        <f>I516+J516</f>
        <v>138</v>
      </c>
      <c r="Q516" s="170">
        <f>ROUND(I516*H516,2)</f>
        <v>138</v>
      </c>
      <c r="R516" s="170">
        <f>ROUND(J516*H516,2)</f>
        <v>0</v>
      </c>
      <c r="S516" s="171">
        <v>0</v>
      </c>
      <c r="T516" s="171">
        <f>S516*H516</f>
        <v>0</v>
      </c>
      <c r="U516" s="171">
        <v>0</v>
      </c>
      <c r="V516" s="171">
        <f>U516*H516</f>
        <v>0</v>
      </c>
      <c r="W516" s="171">
        <v>0</v>
      </c>
      <c r="X516" s="172">
        <f>W516*H516</f>
        <v>0</v>
      </c>
      <c r="Y516" s="28"/>
      <c r="Z516" s="28"/>
      <c r="AA516" s="28"/>
      <c r="AB516" s="28"/>
      <c r="AC516" s="28"/>
      <c r="AD516" s="28"/>
      <c r="AE516" s="28"/>
      <c r="AR516" s="173" t="s">
        <v>153</v>
      </c>
      <c r="AT516" s="173" t="s">
        <v>122</v>
      </c>
      <c r="AU516" s="173" t="s">
        <v>74</v>
      </c>
      <c r="AY516" s="14" t="s">
        <v>127</v>
      </c>
      <c r="BE516" s="174">
        <f>IF(O516="základní",K516,0)</f>
        <v>138</v>
      </c>
      <c r="BF516" s="174">
        <f>IF(O516="snížená",K516,0)</f>
        <v>0</v>
      </c>
      <c r="BG516" s="174">
        <f>IF(O516="zákl. přenesená",K516,0)</f>
        <v>0</v>
      </c>
      <c r="BH516" s="174">
        <f>IF(O516="sníž. přenesená",K516,0)</f>
        <v>0</v>
      </c>
      <c r="BI516" s="174">
        <f>IF(O516="nulová",K516,0)</f>
        <v>0</v>
      </c>
      <c r="BJ516" s="14" t="s">
        <v>82</v>
      </c>
      <c r="BK516" s="174">
        <f>ROUND(P516*H516,2)</f>
        <v>138</v>
      </c>
      <c r="BL516" s="14" t="s">
        <v>137</v>
      </c>
      <c r="BM516" s="173" t="s">
        <v>923</v>
      </c>
    </row>
    <row r="517" spans="1:65" s="2" customFormat="1" ht="11.25">
      <c r="A517" s="28"/>
      <c r="B517" s="29"/>
      <c r="C517" s="30"/>
      <c r="D517" s="175" t="s">
        <v>129</v>
      </c>
      <c r="E517" s="30"/>
      <c r="F517" s="176" t="s">
        <v>922</v>
      </c>
      <c r="G517" s="30"/>
      <c r="H517" s="30"/>
      <c r="I517" s="30"/>
      <c r="J517" s="30"/>
      <c r="K517" s="30"/>
      <c r="L517" s="30"/>
      <c r="M517" s="33"/>
      <c r="N517" s="177"/>
      <c r="O517" s="178"/>
      <c r="P517" s="65"/>
      <c r="Q517" s="65"/>
      <c r="R517" s="65"/>
      <c r="S517" s="65"/>
      <c r="T517" s="65"/>
      <c r="U517" s="65"/>
      <c r="V517" s="65"/>
      <c r="W517" s="65"/>
      <c r="X517" s="66"/>
      <c r="Y517" s="28"/>
      <c r="Z517" s="28"/>
      <c r="AA517" s="28"/>
      <c r="AB517" s="28"/>
      <c r="AC517" s="28"/>
      <c r="AD517" s="28"/>
      <c r="AE517" s="28"/>
      <c r="AT517" s="14" t="s">
        <v>129</v>
      </c>
      <c r="AU517" s="14" t="s">
        <v>74</v>
      </c>
    </row>
    <row r="518" spans="1:65" s="2" customFormat="1" ht="24.2" customHeight="1">
      <c r="A518" s="28"/>
      <c r="B518" s="29"/>
      <c r="C518" s="160" t="s">
        <v>924</v>
      </c>
      <c r="D518" s="160" t="s">
        <v>122</v>
      </c>
      <c r="E518" s="161" t="s">
        <v>925</v>
      </c>
      <c r="F518" s="162" t="s">
        <v>926</v>
      </c>
      <c r="G518" s="163" t="s">
        <v>125</v>
      </c>
      <c r="H518" s="164">
        <v>1</v>
      </c>
      <c r="I518" s="165">
        <v>188</v>
      </c>
      <c r="J518" s="166"/>
      <c r="K518" s="165">
        <f>ROUND(P518*H518,2)</f>
        <v>188</v>
      </c>
      <c r="L518" s="162" t="s">
        <v>126</v>
      </c>
      <c r="M518" s="167"/>
      <c r="N518" s="168" t="s">
        <v>1</v>
      </c>
      <c r="O518" s="169" t="s">
        <v>37</v>
      </c>
      <c r="P518" s="170">
        <f>I518+J518</f>
        <v>188</v>
      </c>
      <c r="Q518" s="170">
        <f>ROUND(I518*H518,2)</f>
        <v>188</v>
      </c>
      <c r="R518" s="170">
        <f>ROUND(J518*H518,2)</f>
        <v>0</v>
      </c>
      <c r="S518" s="171">
        <v>0</v>
      </c>
      <c r="T518" s="171">
        <f>S518*H518</f>
        <v>0</v>
      </c>
      <c r="U518" s="171">
        <v>0</v>
      </c>
      <c r="V518" s="171">
        <f>U518*H518</f>
        <v>0</v>
      </c>
      <c r="W518" s="171">
        <v>0</v>
      </c>
      <c r="X518" s="172">
        <f>W518*H518</f>
        <v>0</v>
      </c>
      <c r="Y518" s="28"/>
      <c r="Z518" s="28"/>
      <c r="AA518" s="28"/>
      <c r="AB518" s="28"/>
      <c r="AC518" s="28"/>
      <c r="AD518" s="28"/>
      <c r="AE518" s="28"/>
      <c r="AR518" s="173" t="s">
        <v>153</v>
      </c>
      <c r="AT518" s="173" t="s">
        <v>122</v>
      </c>
      <c r="AU518" s="173" t="s">
        <v>74</v>
      </c>
      <c r="AY518" s="14" t="s">
        <v>127</v>
      </c>
      <c r="BE518" s="174">
        <f>IF(O518="základní",K518,0)</f>
        <v>188</v>
      </c>
      <c r="BF518" s="174">
        <f>IF(O518="snížená",K518,0)</f>
        <v>0</v>
      </c>
      <c r="BG518" s="174">
        <f>IF(O518="zákl. přenesená",K518,0)</f>
        <v>0</v>
      </c>
      <c r="BH518" s="174">
        <f>IF(O518="sníž. přenesená",K518,0)</f>
        <v>0</v>
      </c>
      <c r="BI518" s="174">
        <f>IF(O518="nulová",K518,0)</f>
        <v>0</v>
      </c>
      <c r="BJ518" s="14" t="s">
        <v>82</v>
      </c>
      <c r="BK518" s="174">
        <f>ROUND(P518*H518,2)</f>
        <v>188</v>
      </c>
      <c r="BL518" s="14" t="s">
        <v>137</v>
      </c>
      <c r="BM518" s="173" t="s">
        <v>927</v>
      </c>
    </row>
    <row r="519" spans="1:65" s="2" customFormat="1" ht="19.5">
      <c r="A519" s="28"/>
      <c r="B519" s="29"/>
      <c r="C519" s="30"/>
      <c r="D519" s="175" t="s">
        <v>129</v>
      </c>
      <c r="E519" s="30"/>
      <c r="F519" s="176" t="s">
        <v>926</v>
      </c>
      <c r="G519" s="30"/>
      <c r="H519" s="30"/>
      <c r="I519" s="30"/>
      <c r="J519" s="30"/>
      <c r="K519" s="30"/>
      <c r="L519" s="30"/>
      <c r="M519" s="33"/>
      <c r="N519" s="177"/>
      <c r="O519" s="178"/>
      <c r="P519" s="65"/>
      <c r="Q519" s="65"/>
      <c r="R519" s="65"/>
      <c r="S519" s="65"/>
      <c r="T519" s="65"/>
      <c r="U519" s="65"/>
      <c r="V519" s="65"/>
      <c r="W519" s="65"/>
      <c r="X519" s="66"/>
      <c r="Y519" s="28"/>
      <c r="Z519" s="28"/>
      <c r="AA519" s="28"/>
      <c r="AB519" s="28"/>
      <c r="AC519" s="28"/>
      <c r="AD519" s="28"/>
      <c r="AE519" s="28"/>
      <c r="AT519" s="14" t="s">
        <v>129</v>
      </c>
      <c r="AU519" s="14" t="s">
        <v>74</v>
      </c>
    </row>
    <row r="520" spans="1:65" s="2" customFormat="1" ht="24.2" customHeight="1">
      <c r="A520" s="28"/>
      <c r="B520" s="29"/>
      <c r="C520" s="160" t="s">
        <v>928</v>
      </c>
      <c r="D520" s="160" t="s">
        <v>122</v>
      </c>
      <c r="E520" s="161" t="s">
        <v>929</v>
      </c>
      <c r="F520" s="162" t="s">
        <v>930</v>
      </c>
      <c r="G520" s="163" t="s">
        <v>125</v>
      </c>
      <c r="H520" s="164">
        <v>1</v>
      </c>
      <c r="I520" s="165">
        <v>145</v>
      </c>
      <c r="J520" s="166"/>
      <c r="K520" s="165">
        <f>ROUND(P520*H520,2)</f>
        <v>145</v>
      </c>
      <c r="L520" s="162" t="s">
        <v>126</v>
      </c>
      <c r="M520" s="167"/>
      <c r="N520" s="168" t="s">
        <v>1</v>
      </c>
      <c r="O520" s="169" t="s">
        <v>37</v>
      </c>
      <c r="P520" s="170">
        <f>I520+J520</f>
        <v>145</v>
      </c>
      <c r="Q520" s="170">
        <f>ROUND(I520*H520,2)</f>
        <v>145</v>
      </c>
      <c r="R520" s="170">
        <f>ROUND(J520*H520,2)</f>
        <v>0</v>
      </c>
      <c r="S520" s="171">
        <v>0</v>
      </c>
      <c r="T520" s="171">
        <f>S520*H520</f>
        <v>0</v>
      </c>
      <c r="U520" s="171">
        <v>0</v>
      </c>
      <c r="V520" s="171">
        <f>U520*H520</f>
        <v>0</v>
      </c>
      <c r="W520" s="171">
        <v>0</v>
      </c>
      <c r="X520" s="172">
        <f>W520*H520</f>
        <v>0</v>
      </c>
      <c r="Y520" s="28"/>
      <c r="Z520" s="28"/>
      <c r="AA520" s="28"/>
      <c r="AB520" s="28"/>
      <c r="AC520" s="28"/>
      <c r="AD520" s="28"/>
      <c r="AE520" s="28"/>
      <c r="AR520" s="173" t="s">
        <v>153</v>
      </c>
      <c r="AT520" s="173" t="s">
        <v>122</v>
      </c>
      <c r="AU520" s="173" t="s">
        <v>74</v>
      </c>
      <c r="AY520" s="14" t="s">
        <v>127</v>
      </c>
      <c r="BE520" s="174">
        <f>IF(O520="základní",K520,0)</f>
        <v>145</v>
      </c>
      <c r="BF520" s="174">
        <f>IF(O520="snížená",K520,0)</f>
        <v>0</v>
      </c>
      <c r="BG520" s="174">
        <f>IF(O520="zákl. přenesená",K520,0)</f>
        <v>0</v>
      </c>
      <c r="BH520" s="174">
        <f>IF(O520="sníž. přenesená",K520,0)</f>
        <v>0</v>
      </c>
      <c r="BI520" s="174">
        <f>IF(O520="nulová",K520,0)</f>
        <v>0</v>
      </c>
      <c r="BJ520" s="14" t="s">
        <v>82</v>
      </c>
      <c r="BK520" s="174">
        <f>ROUND(P520*H520,2)</f>
        <v>145</v>
      </c>
      <c r="BL520" s="14" t="s">
        <v>137</v>
      </c>
      <c r="BM520" s="173" t="s">
        <v>931</v>
      </c>
    </row>
    <row r="521" spans="1:65" s="2" customFormat="1" ht="11.25">
      <c r="A521" s="28"/>
      <c r="B521" s="29"/>
      <c r="C521" s="30"/>
      <c r="D521" s="175" t="s">
        <v>129</v>
      </c>
      <c r="E521" s="30"/>
      <c r="F521" s="176" t="s">
        <v>930</v>
      </c>
      <c r="G521" s="30"/>
      <c r="H521" s="30"/>
      <c r="I521" s="30"/>
      <c r="J521" s="30"/>
      <c r="K521" s="30"/>
      <c r="L521" s="30"/>
      <c r="M521" s="33"/>
      <c r="N521" s="177"/>
      <c r="O521" s="178"/>
      <c r="P521" s="65"/>
      <c r="Q521" s="65"/>
      <c r="R521" s="65"/>
      <c r="S521" s="65"/>
      <c r="T521" s="65"/>
      <c r="U521" s="65"/>
      <c r="V521" s="65"/>
      <c r="W521" s="65"/>
      <c r="X521" s="66"/>
      <c r="Y521" s="28"/>
      <c r="Z521" s="28"/>
      <c r="AA521" s="28"/>
      <c r="AB521" s="28"/>
      <c r="AC521" s="28"/>
      <c r="AD521" s="28"/>
      <c r="AE521" s="28"/>
      <c r="AT521" s="14" t="s">
        <v>129</v>
      </c>
      <c r="AU521" s="14" t="s">
        <v>74</v>
      </c>
    </row>
    <row r="522" spans="1:65" s="2" customFormat="1" ht="24.2" customHeight="1">
      <c r="A522" s="28"/>
      <c r="B522" s="29"/>
      <c r="C522" s="160" t="s">
        <v>932</v>
      </c>
      <c r="D522" s="160" t="s">
        <v>122</v>
      </c>
      <c r="E522" s="161" t="s">
        <v>933</v>
      </c>
      <c r="F522" s="162" t="s">
        <v>934</v>
      </c>
      <c r="G522" s="163" t="s">
        <v>125</v>
      </c>
      <c r="H522" s="164">
        <v>16</v>
      </c>
      <c r="I522" s="165">
        <v>675</v>
      </c>
      <c r="J522" s="166"/>
      <c r="K522" s="165">
        <f>ROUND(P522*H522,2)</f>
        <v>10800</v>
      </c>
      <c r="L522" s="162" t="s">
        <v>126</v>
      </c>
      <c r="M522" s="167"/>
      <c r="N522" s="168" t="s">
        <v>1</v>
      </c>
      <c r="O522" s="169" t="s">
        <v>37</v>
      </c>
      <c r="P522" s="170">
        <f>I522+J522</f>
        <v>675</v>
      </c>
      <c r="Q522" s="170">
        <f>ROUND(I522*H522,2)</f>
        <v>10800</v>
      </c>
      <c r="R522" s="170">
        <f>ROUND(J522*H522,2)</f>
        <v>0</v>
      </c>
      <c r="S522" s="171">
        <v>0</v>
      </c>
      <c r="T522" s="171">
        <f>S522*H522</f>
        <v>0</v>
      </c>
      <c r="U522" s="171">
        <v>0</v>
      </c>
      <c r="V522" s="171">
        <f>U522*H522</f>
        <v>0</v>
      </c>
      <c r="W522" s="171">
        <v>0</v>
      </c>
      <c r="X522" s="172">
        <f>W522*H522</f>
        <v>0</v>
      </c>
      <c r="Y522" s="28"/>
      <c r="Z522" s="28"/>
      <c r="AA522" s="28"/>
      <c r="AB522" s="28"/>
      <c r="AC522" s="28"/>
      <c r="AD522" s="28"/>
      <c r="AE522" s="28"/>
      <c r="AR522" s="173" t="s">
        <v>153</v>
      </c>
      <c r="AT522" s="173" t="s">
        <v>122</v>
      </c>
      <c r="AU522" s="173" t="s">
        <v>74</v>
      </c>
      <c r="AY522" s="14" t="s">
        <v>127</v>
      </c>
      <c r="BE522" s="174">
        <f>IF(O522="základní",K522,0)</f>
        <v>10800</v>
      </c>
      <c r="BF522" s="174">
        <f>IF(O522="snížená",K522,0)</f>
        <v>0</v>
      </c>
      <c r="BG522" s="174">
        <f>IF(O522="zákl. přenesená",K522,0)</f>
        <v>0</v>
      </c>
      <c r="BH522" s="174">
        <f>IF(O522="sníž. přenesená",K522,0)</f>
        <v>0</v>
      </c>
      <c r="BI522" s="174">
        <f>IF(O522="nulová",K522,0)</f>
        <v>0</v>
      </c>
      <c r="BJ522" s="14" t="s">
        <v>82</v>
      </c>
      <c r="BK522" s="174">
        <f>ROUND(P522*H522,2)</f>
        <v>10800</v>
      </c>
      <c r="BL522" s="14" t="s">
        <v>137</v>
      </c>
      <c r="BM522" s="173" t="s">
        <v>935</v>
      </c>
    </row>
    <row r="523" spans="1:65" s="2" customFormat="1" ht="11.25">
      <c r="A523" s="28"/>
      <c r="B523" s="29"/>
      <c r="C523" s="30"/>
      <c r="D523" s="175" t="s">
        <v>129</v>
      </c>
      <c r="E523" s="30"/>
      <c r="F523" s="176" t="s">
        <v>934</v>
      </c>
      <c r="G523" s="30"/>
      <c r="H523" s="30"/>
      <c r="I523" s="30"/>
      <c r="J523" s="30"/>
      <c r="K523" s="30"/>
      <c r="L523" s="30"/>
      <c r="M523" s="33"/>
      <c r="N523" s="177"/>
      <c r="O523" s="178"/>
      <c r="P523" s="65"/>
      <c r="Q523" s="65"/>
      <c r="R523" s="65"/>
      <c r="S523" s="65"/>
      <c r="T523" s="65"/>
      <c r="U523" s="65"/>
      <c r="V523" s="65"/>
      <c r="W523" s="65"/>
      <c r="X523" s="66"/>
      <c r="Y523" s="28"/>
      <c r="Z523" s="28"/>
      <c r="AA523" s="28"/>
      <c r="AB523" s="28"/>
      <c r="AC523" s="28"/>
      <c r="AD523" s="28"/>
      <c r="AE523" s="28"/>
      <c r="AT523" s="14" t="s">
        <v>129</v>
      </c>
      <c r="AU523" s="14" t="s">
        <v>74</v>
      </c>
    </row>
    <row r="524" spans="1:65" s="2" customFormat="1" ht="24.2" customHeight="1">
      <c r="A524" s="28"/>
      <c r="B524" s="29"/>
      <c r="C524" s="160" t="s">
        <v>936</v>
      </c>
      <c r="D524" s="160" t="s">
        <v>122</v>
      </c>
      <c r="E524" s="161" t="s">
        <v>937</v>
      </c>
      <c r="F524" s="162" t="s">
        <v>938</v>
      </c>
      <c r="G524" s="163" t="s">
        <v>125</v>
      </c>
      <c r="H524" s="164">
        <v>1</v>
      </c>
      <c r="I524" s="165">
        <v>1760</v>
      </c>
      <c r="J524" s="166"/>
      <c r="K524" s="165">
        <f>ROUND(P524*H524,2)</f>
        <v>1760</v>
      </c>
      <c r="L524" s="162" t="s">
        <v>126</v>
      </c>
      <c r="M524" s="167"/>
      <c r="N524" s="168" t="s">
        <v>1</v>
      </c>
      <c r="O524" s="169" t="s">
        <v>37</v>
      </c>
      <c r="P524" s="170">
        <f>I524+J524</f>
        <v>1760</v>
      </c>
      <c r="Q524" s="170">
        <f>ROUND(I524*H524,2)</f>
        <v>1760</v>
      </c>
      <c r="R524" s="170">
        <f>ROUND(J524*H524,2)</f>
        <v>0</v>
      </c>
      <c r="S524" s="171">
        <v>0</v>
      </c>
      <c r="T524" s="171">
        <f>S524*H524</f>
        <v>0</v>
      </c>
      <c r="U524" s="171">
        <v>0</v>
      </c>
      <c r="V524" s="171">
        <f>U524*H524</f>
        <v>0</v>
      </c>
      <c r="W524" s="171">
        <v>0</v>
      </c>
      <c r="X524" s="172">
        <f>W524*H524</f>
        <v>0</v>
      </c>
      <c r="Y524" s="28"/>
      <c r="Z524" s="28"/>
      <c r="AA524" s="28"/>
      <c r="AB524" s="28"/>
      <c r="AC524" s="28"/>
      <c r="AD524" s="28"/>
      <c r="AE524" s="28"/>
      <c r="AR524" s="173" t="s">
        <v>153</v>
      </c>
      <c r="AT524" s="173" t="s">
        <v>122</v>
      </c>
      <c r="AU524" s="173" t="s">
        <v>74</v>
      </c>
      <c r="AY524" s="14" t="s">
        <v>127</v>
      </c>
      <c r="BE524" s="174">
        <f>IF(O524="základní",K524,0)</f>
        <v>1760</v>
      </c>
      <c r="BF524" s="174">
        <f>IF(O524="snížená",K524,0)</f>
        <v>0</v>
      </c>
      <c r="BG524" s="174">
        <f>IF(O524="zákl. přenesená",K524,0)</f>
        <v>0</v>
      </c>
      <c r="BH524" s="174">
        <f>IF(O524="sníž. přenesená",K524,0)</f>
        <v>0</v>
      </c>
      <c r="BI524" s="174">
        <f>IF(O524="nulová",K524,0)</f>
        <v>0</v>
      </c>
      <c r="BJ524" s="14" t="s">
        <v>82</v>
      </c>
      <c r="BK524" s="174">
        <f>ROUND(P524*H524,2)</f>
        <v>1760</v>
      </c>
      <c r="BL524" s="14" t="s">
        <v>137</v>
      </c>
      <c r="BM524" s="173" t="s">
        <v>939</v>
      </c>
    </row>
    <row r="525" spans="1:65" s="2" customFormat="1" ht="19.5">
      <c r="A525" s="28"/>
      <c r="B525" s="29"/>
      <c r="C525" s="30"/>
      <c r="D525" s="175" t="s">
        <v>129</v>
      </c>
      <c r="E525" s="30"/>
      <c r="F525" s="176" t="s">
        <v>938</v>
      </c>
      <c r="G525" s="30"/>
      <c r="H525" s="30"/>
      <c r="I525" s="30"/>
      <c r="J525" s="30"/>
      <c r="K525" s="30"/>
      <c r="L525" s="30"/>
      <c r="M525" s="33"/>
      <c r="N525" s="177"/>
      <c r="O525" s="178"/>
      <c r="P525" s="65"/>
      <c r="Q525" s="65"/>
      <c r="R525" s="65"/>
      <c r="S525" s="65"/>
      <c r="T525" s="65"/>
      <c r="U525" s="65"/>
      <c r="V525" s="65"/>
      <c r="W525" s="65"/>
      <c r="X525" s="66"/>
      <c r="Y525" s="28"/>
      <c r="Z525" s="28"/>
      <c r="AA525" s="28"/>
      <c r="AB525" s="28"/>
      <c r="AC525" s="28"/>
      <c r="AD525" s="28"/>
      <c r="AE525" s="28"/>
      <c r="AT525" s="14" t="s">
        <v>129</v>
      </c>
      <c r="AU525" s="14" t="s">
        <v>74</v>
      </c>
    </row>
    <row r="526" spans="1:65" s="2" customFormat="1" ht="44.25" customHeight="1">
      <c r="A526" s="28"/>
      <c r="B526" s="29"/>
      <c r="C526" s="160" t="s">
        <v>940</v>
      </c>
      <c r="D526" s="160" t="s">
        <v>122</v>
      </c>
      <c r="E526" s="161" t="s">
        <v>941</v>
      </c>
      <c r="F526" s="162" t="s">
        <v>942</v>
      </c>
      <c r="G526" s="163" t="s">
        <v>125</v>
      </c>
      <c r="H526" s="164">
        <v>1</v>
      </c>
      <c r="I526" s="165">
        <v>1960</v>
      </c>
      <c r="J526" s="166"/>
      <c r="K526" s="165">
        <f>ROUND(P526*H526,2)</f>
        <v>1960</v>
      </c>
      <c r="L526" s="162" t="s">
        <v>126</v>
      </c>
      <c r="M526" s="167"/>
      <c r="N526" s="168" t="s">
        <v>1</v>
      </c>
      <c r="O526" s="169" t="s">
        <v>37</v>
      </c>
      <c r="P526" s="170">
        <f>I526+J526</f>
        <v>1960</v>
      </c>
      <c r="Q526" s="170">
        <f>ROUND(I526*H526,2)</f>
        <v>1960</v>
      </c>
      <c r="R526" s="170">
        <f>ROUND(J526*H526,2)</f>
        <v>0</v>
      </c>
      <c r="S526" s="171">
        <v>0</v>
      </c>
      <c r="T526" s="171">
        <f>S526*H526</f>
        <v>0</v>
      </c>
      <c r="U526" s="171">
        <v>0</v>
      </c>
      <c r="V526" s="171">
        <f>U526*H526</f>
        <v>0</v>
      </c>
      <c r="W526" s="171">
        <v>0</v>
      </c>
      <c r="X526" s="172">
        <f>W526*H526</f>
        <v>0</v>
      </c>
      <c r="Y526" s="28"/>
      <c r="Z526" s="28"/>
      <c r="AA526" s="28"/>
      <c r="AB526" s="28"/>
      <c r="AC526" s="28"/>
      <c r="AD526" s="28"/>
      <c r="AE526" s="28"/>
      <c r="AR526" s="173" t="s">
        <v>153</v>
      </c>
      <c r="AT526" s="173" t="s">
        <v>122</v>
      </c>
      <c r="AU526" s="173" t="s">
        <v>74</v>
      </c>
      <c r="AY526" s="14" t="s">
        <v>127</v>
      </c>
      <c r="BE526" s="174">
        <f>IF(O526="základní",K526,0)</f>
        <v>1960</v>
      </c>
      <c r="BF526" s="174">
        <f>IF(O526="snížená",K526,0)</f>
        <v>0</v>
      </c>
      <c r="BG526" s="174">
        <f>IF(O526="zákl. přenesená",K526,0)</f>
        <v>0</v>
      </c>
      <c r="BH526" s="174">
        <f>IF(O526="sníž. přenesená",K526,0)</f>
        <v>0</v>
      </c>
      <c r="BI526" s="174">
        <f>IF(O526="nulová",K526,0)</f>
        <v>0</v>
      </c>
      <c r="BJ526" s="14" t="s">
        <v>82</v>
      </c>
      <c r="BK526" s="174">
        <f>ROUND(P526*H526,2)</f>
        <v>1960</v>
      </c>
      <c r="BL526" s="14" t="s">
        <v>137</v>
      </c>
      <c r="BM526" s="173" t="s">
        <v>943</v>
      </c>
    </row>
    <row r="527" spans="1:65" s="2" customFormat="1" ht="29.25">
      <c r="A527" s="28"/>
      <c r="B527" s="29"/>
      <c r="C527" s="30"/>
      <c r="D527" s="175" t="s">
        <v>129</v>
      </c>
      <c r="E527" s="30"/>
      <c r="F527" s="176" t="s">
        <v>942</v>
      </c>
      <c r="G527" s="30"/>
      <c r="H527" s="30"/>
      <c r="I527" s="30"/>
      <c r="J527" s="30"/>
      <c r="K527" s="30"/>
      <c r="L527" s="30"/>
      <c r="M527" s="33"/>
      <c r="N527" s="177"/>
      <c r="O527" s="178"/>
      <c r="P527" s="65"/>
      <c r="Q527" s="65"/>
      <c r="R527" s="65"/>
      <c r="S527" s="65"/>
      <c r="T527" s="65"/>
      <c r="U527" s="65"/>
      <c r="V527" s="65"/>
      <c r="W527" s="65"/>
      <c r="X527" s="66"/>
      <c r="Y527" s="28"/>
      <c r="Z527" s="28"/>
      <c r="AA527" s="28"/>
      <c r="AB527" s="28"/>
      <c r="AC527" s="28"/>
      <c r="AD527" s="28"/>
      <c r="AE527" s="28"/>
      <c r="AT527" s="14" t="s">
        <v>129</v>
      </c>
      <c r="AU527" s="14" t="s">
        <v>74</v>
      </c>
    </row>
    <row r="528" spans="1:65" s="2" customFormat="1" ht="24.2" customHeight="1">
      <c r="A528" s="28"/>
      <c r="B528" s="29"/>
      <c r="C528" s="160" t="s">
        <v>944</v>
      </c>
      <c r="D528" s="160" t="s">
        <v>122</v>
      </c>
      <c r="E528" s="161" t="s">
        <v>945</v>
      </c>
      <c r="F528" s="162" t="s">
        <v>946</v>
      </c>
      <c r="G528" s="163" t="s">
        <v>694</v>
      </c>
      <c r="H528" s="164">
        <v>1</v>
      </c>
      <c r="I528" s="165">
        <v>9.07</v>
      </c>
      <c r="J528" s="166"/>
      <c r="K528" s="165">
        <f>ROUND(P528*H528,2)</f>
        <v>9.07</v>
      </c>
      <c r="L528" s="162" t="s">
        <v>126</v>
      </c>
      <c r="M528" s="167"/>
      <c r="N528" s="168" t="s">
        <v>1</v>
      </c>
      <c r="O528" s="169" t="s">
        <v>37</v>
      </c>
      <c r="P528" s="170">
        <f>I528+J528</f>
        <v>9.07</v>
      </c>
      <c r="Q528" s="170">
        <f>ROUND(I528*H528,2)</f>
        <v>9.07</v>
      </c>
      <c r="R528" s="170">
        <f>ROUND(J528*H528,2)</f>
        <v>0</v>
      </c>
      <c r="S528" s="171">
        <v>0</v>
      </c>
      <c r="T528" s="171">
        <f>S528*H528</f>
        <v>0</v>
      </c>
      <c r="U528" s="171">
        <v>0</v>
      </c>
      <c r="V528" s="171">
        <f>U528*H528</f>
        <v>0</v>
      </c>
      <c r="W528" s="171">
        <v>0</v>
      </c>
      <c r="X528" s="172">
        <f>W528*H528</f>
        <v>0</v>
      </c>
      <c r="Y528" s="28"/>
      <c r="Z528" s="28"/>
      <c r="AA528" s="28"/>
      <c r="AB528" s="28"/>
      <c r="AC528" s="28"/>
      <c r="AD528" s="28"/>
      <c r="AE528" s="28"/>
      <c r="AR528" s="173" t="s">
        <v>153</v>
      </c>
      <c r="AT528" s="173" t="s">
        <v>122</v>
      </c>
      <c r="AU528" s="173" t="s">
        <v>74</v>
      </c>
      <c r="AY528" s="14" t="s">
        <v>127</v>
      </c>
      <c r="BE528" s="174">
        <f>IF(O528="základní",K528,0)</f>
        <v>9.07</v>
      </c>
      <c r="BF528" s="174">
        <f>IF(O528="snížená",K528,0)</f>
        <v>0</v>
      </c>
      <c r="BG528" s="174">
        <f>IF(O528="zákl. přenesená",K528,0)</f>
        <v>0</v>
      </c>
      <c r="BH528" s="174">
        <f>IF(O528="sníž. přenesená",K528,0)</f>
        <v>0</v>
      </c>
      <c r="BI528" s="174">
        <f>IF(O528="nulová",K528,0)</f>
        <v>0</v>
      </c>
      <c r="BJ528" s="14" t="s">
        <v>82</v>
      </c>
      <c r="BK528" s="174">
        <f>ROUND(P528*H528,2)</f>
        <v>9.07</v>
      </c>
      <c r="BL528" s="14" t="s">
        <v>137</v>
      </c>
      <c r="BM528" s="173" t="s">
        <v>947</v>
      </c>
    </row>
    <row r="529" spans="1:65" s="2" customFormat="1" ht="19.5">
      <c r="A529" s="28"/>
      <c r="B529" s="29"/>
      <c r="C529" s="30"/>
      <c r="D529" s="175" t="s">
        <v>129</v>
      </c>
      <c r="E529" s="30"/>
      <c r="F529" s="176" t="s">
        <v>946</v>
      </c>
      <c r="G529" s="30"/>
      <c r="H529" s="30"/>
      <c r="I529" s="30"/>
      <c r="J529" s="30"/>
      <c r="K529" s="30"/>
      <c r="L529" s="30"/>
      <c r="M529" s="33"/>
      <c r="N529" s="177"/>
      <c r="O529" s="178"/>
      <c r="P529" s="65"/>
      <c r="Q529" s="65"/>
      <c r="R529" s="65"/>
      <c r="S529" s="65"/>
      <c r="T529" s="65"/>
      <c r="U529" s="65"/>
      <c r="V529" s="65"/>
      <c r="W529" s="65"/>
      <c r="X529" s="66"/>
      <c r="Y529" s="28"/>
      <c r="Z529" s="28"/>
      <c r="AA529" s="28"/>
      <c r="AB529" s="28"/>
      <c r="AC529" s="28"/>
      <c r="AD529" s="28"/>
      <c r="AE529" s="28"/>
      <c r="AT529" s="14" t="s">
        <v>129</v>
      </c>
      <c r="AU529" s="14" t="s">
        <v>74</v>
      </c>
    </row>
    <row r="530" spans="1:65" s="2" customFormat="1" ht="33" customHeight="1">
      <c r="A530" s="28"/>
      <c r="B530" s="29"/>
      <c r="C530" s="160" t="s">
        <v>948</v>
      </c>
      <c r="D530" s="160" t="s">
        <v>122</v>
      </c>
      <c r="E530" s="161" t="s">
        <v>949</v>
      </c>
      <c r="F530" s="162" t="s">
        <v>950</v>
      </c>
      <c r="G530" s="163" t="s">
        <v>694</v>
      </c>
      <c r="H530" s="164">
        <v>1</v>
      </c>
      <c r="I530" s="165">
        <v>23.9</v>
      </c>
      <c r="J530" s="166"/>
      <c r="K530" s="165">
        <f>ROUND(P530*H530,2)</f>
        <v>23.9</v>
      </c>
      <c r="L530" s="162" t="s">
        <v>126</v>
      </c>
      <c r="M530" s="167"/>
      <c r="N530" s="168" t="s">
        <v>1</v>
      </c>
      <c r="O530" s="169" t="s">
        <v>37</v>
      </c>
      <c r="P530" s="170">
        <f>I530+J530</f>
        <v>23.9</v>
      </c>
      <c r="Q530" s="170">
        <f>ROUND(I530*H530,2)</f>
        <v>23.9</v>
      </c>
      <c r="R530" s="170">
        <f>ROUND(J530*H530,2)</f>
        <v>0</v>
      </c>
      <c r="S530" s="171">
        <v>0</v>
      </c>
      <c r="T530" s="171">
        <f>S530*H530</f>
        <v>0</v>
      </c>
      <c r="U530" s="171">
        <v>0</v>
      </c>
      <c r="V530" s="171">
        <f>U530*H530</f>
        <v>0</v>
      </c>
      <c r="W530" s="171">
        <v>0</v>
      </c>
      <c r="X530" s="172">
        <f>W530*H530</f>
        <v>0</v>
      </c>
      <c r="Y530" s="28"/>
      <c r="Z530" s="28"/>
      <c r="AA530" s="28"/>
      <c r="AB530" s="28"/>
      <c r="AC530" s="28"/>
      <c r="AD530" s="28"/>
      <c r="AE530" s="28"/>
      <c r="AR530" s="173" t="s">
        <v>153</v>
      </c>
      <c r="AT530" s="173" t="s">
        <v>122</v>
      </c>
      <c r="AU530" s="173" t="s">
        <v>74</v>
      </c>
      <c r="AY530" s="14" t="s">
        <v>127</v>
      </c>
      <c r="BE530" s="174">
        <f>IF(O530="základní",K530,0)</f>
        <v>23.9</v>
      </c>
      <c r="BF530" s="174">
        <f>IF(O530="snížená",K530,0)</f>
        <v>0</v>
      </c>
      <c r="BG530" s="174">
        <f>IF(O530="zákl. přenesená",K530,0)</f>
        <v>0</v>
      </c>
      <c r="BH530" s="174">
        <f>IF(O530="sníž. přenesená",K530,0)</f>
        <v>0</v>
      </c>
      <c r="BI530" s="174">
        <f>IF(O530="nulová",K530,0)</f>
        <v>0</v>
      </c>
      <c r="BJ530" s="14" t="s">
        <v>82</v>
      </c>
      <c r="BK530" s="174">
        <f>ROUND(P530*H530,2)</f>
        <v>23.9</v>
      </c>
      <c r="BL530" s="14" t="s">
        <v>137</v>
      </c>
      <c r="BM530" s="173" t="s">
        <v>951</v>
      </c>
    </row>
    <row r="531" spans="1:65" s="2" customFormat="1" ht="19.5">
      <c r="A531" s="28"/>
      <c r="B531" s="29"/>
      <c r="C531" s="30"/>
      <c r="D531" s="175" t="s">
        <v>129</v>
      </c>
      <c r="E531" s="30"/>
      <c r="F531" s="176" t="s">
        <v>950</v>
      </c>
      <c r="G531" s="30"/>
      <c r="H531" s="30"/>
      <c r="I531" s="30"/>
      <c r="J531" s="30"/>
      <c r="K531" s="30"/>
      <c r="L531" s="30"/>
      <c r="M531" s="33"/>
      <c r="N531" s="177"/>
      <c r="O531" s="178"/>
      <c r="P531" s="65"/>
      <c r="Q531" s="65"/>
      <c r="R531" s="65"/>
      <c r="S531" s="65"/>
      <c r="T531" s="65"/>
      <c r="U531" s="65"/>
      <c r="V531" s="65"/>
      <c r="W531" s="65"/>
      <c r="X531" s="66"/>
      <c r="Y531" s="28"/>
      <c r="Z531" s="28"/>
      <c r="AA531" s="28"/>
      <c r="AB531" s="28"/>
      <c r="AC531" s="28"/>
      <c r="AD531" s="28"/>
      <c r="AE531" s="28"/>
      <c r="AT531" s="14" t="s">
        <v>129</v>
      </c>
      <c r="AU531" s="14" t="s">
        <v>74</v>
      </c>
    </row>
    <row r="532" spans="1:65" s="2" customFormat="1" ht="33" customHeight="1">
      <c r="A532" s="28"/>
      <c r="B532" s="29"/>
      <c r="C532" s="160" t="s">
        <v>952</v>
      </c>
      <c r="D532" s="160" t="s">
        <v>122</v>
      </c>
      <c r="E532" s="161" t="s">
        <v>953</v>
      </c>
      <c r="F532" s="162" t="s">
        <v>954</v>
      </c>
      <c r="G532" s="163" t="s">
        <v>694</v>
      </c>
      <c r="H532" s="164">
        <v>1</v>
      </c>
      <c r="I532" s="165">
        <v>84.3</v>
      </c>
      <c r="J532" s="166"/>
      <c r="K532" s="165">
        <f>ROUND(P532*H532,2)</f>
        <v>84.3</v>
      </c>
      <c r="L532" s="162" t="s">
        <v>126</v>
      </c>
      <c r="M532" s="167"/>
      <c r="N532" s="168" t="s">
        <v>1</v>
      </c>
      <c r="O532" s="169" t="s">
        <v>37</v>
      </c>
      <c r="P532" s="170">
        <f>I532+J532</f>
        <v>84.3</v>
      </c>
      <c r="Q532" s="170">
        <f>ROUND(I532*H532,2)</f>
        <v>84.3</v>
      </c>
      <c r="R532" s="170">
        <f>ROUND(J532*H532,2)</f>
        <v>0</v>
      </c>
      <c r="S532" s="171">
        <v>0</v>
      </c>
      <c r="T532" s="171">
        <f>S532*H532</f>
        <v>0</v>
      </c>
      <c r="U532" s="171">
        <v>0</v>
      </c>
      <c r="V532" s="171">
        <f>U532*H532</f>
        <v>0</v>
      </c>
      <c r="W532" s="171">
        <v>0</v>
      </c>
      <c r="X532" s="172">
        <f>W532*H532</f>
        <v>0</v>
      </c>
      <c r="Y532" s="28"/>
      <c r="Z532" s="28"/>
      <c r="AA532" s="28"/>
      <c r="AB532" s="28"/>
      <c r="AC532" s="28"/>
      <c r="AD532" s="28"/>
      <c r="AE532" s="28"/>
      <c r="AR532" s="173" t="s">
        <v>153</v>
      </c>
      <c r="AT532" s="173" t="s">
        <v>122</v>
      </c>
      <c r="AU532" s="173" t="s">
        <v>74</v>
      </c>
      <c r="AY532" s="14" t="s">
        <v>127</v>
      </c>
      <c r="BE532" s="174">
        <f>IF(O532="základní",K532,0)</f>
        <v>84.3</v>
      </c>
      <c r="BF532" s="174">
        <f>IF(O532="snížená",K532,0)</f>
        <v>0</v>
      </c>
      <c r="BG532" s="174">
        <f>IF(O532="zákl. přenesená",K532,0)</f>
        <v>0</v>
      </c>
      <c r="BH532" s="174">
        <f>IF(O532="sníž. přenesená",K532,0)</f>
        <v>0</v>
      </c>
      <c r="BI532" s="174">
        <f>IF(O532="nulová",K532,0)</f>
        <v>0</v>
      </c>
      <c r="BJ532" s="14" t="s">
        <v>82</v>
      </c>
      <c r="BK532" s="174">
        <f>ROUND(P532*H532,2)</f>
        <v>84.3</v>
      </c>
      <c r="BL532" s="14" t="s">
        <v>137</v>
      </c>
      <c r="BM532" s="173" t="s">
        <v>955</v>
      </c>
    </row>
    <row r="533" spans="1:65" s="2" customFormat="1" ht="19.5">
      <c r="A533" s="28"/>
      <c r="B533" s="29"/>
      <c r="C533" s="30"/>
      <c r="D533" s="175" t="s">
        <v>129</v>
      </c>
      <c r="E533" s="30"/>
      <c r="F533" s="176" t="s">
        <v>954</v>
      </c>
      <c r="G533" s="30"/>
      <c r="H533" s="30"/>
      <c r="I533" s="30"/>
      <c r="J533" s="30"/>
      <c r="K533" s="30"/>
      <c r="L533" s="30"/>
      <c r="M533" s="33"/>
      <c r="N533" s="177"/>
      <c r="O533" s="178"/>
      <c r="P533" s="65"/>
      <c r="Q533" s="65"/>
      <c r="R533" s="65"/>
      <c r="S533" s="65"/>
      <c r="T533" s="65"/>
      <c r="U533" s="65"/>
      <c r="V533" s="65"/>
      <c r="W533" s="65"/>
      <c r="X533" s="66"/>
      <c r="Y533" s="28"/>
      <c r="Z533" s="28"/>
      <c r="AA533" s="28"/>
      <c r="AB533" s="28"/>
      <c r="AC533" s="28"/>
      <c r="AD533" s="28"/>
      <c r="AE533" s="28"/>
      <c r="AT533" s="14" t="s">
        <v>129</v>
      </c>
      <c r="AU533" s="14" t="s">
        <v>74</v>
      </c>
    </row>
    <row r="534" spans="1:65" s="2" customFormat="1" ht="24.2" customHeight="1">
      <c r="A534" s="28"/>
      <c r="B534" s="29"/>
      <c r="C534" s="160" t="s">
        <v>956</v>
      </c>
      <c r="D534" s="160" t="s">
        <v>122</v>
      </c>
      <c r="E534" s="161" t="s">
        <v>957</v>
      </c>
      <c r="F534" s="162" t="s">
        <v>958</v>
      </c>
      <c r="G534" s="163" t="s">
        <v>694</v>
      </c>
      <c r="H534" s="164">
        <v>1</v>
      </c>
      <c r="I534" s="165">
        <v>29.2</v>
      </c>
      <c r="J534" s="166"/>
      <c r="K534" s="165">
        <f>ROUND(P534*H534,2)</f>
        <v>29.2</v>
      </c>
      <c r="L534" s="162" t="s">
        <v>126</v>
      </c>
      <c r="M534" s="167"/>
      <c r="N534" s="168" t="s">
        <v>1</v>
      </c>
      <c r="O534" s="169" t="s">
        <v>37</v>
      </c>
      <c r="P534" s="170">
        <f>I534+J534</f>
        <v>29.2</v>
      </c>
      <c r="Q534" s="170">
        <f>ROUND(I534*H534,2)</f>
        <v>29.2</v>
      </c>
      <c r="R534" s="170">
        <f>ROUND(J534*H534,2)</f>
        <v>0</v>
      </c>
      <c r="S534" s="171">
        <v>0</v>
      </c>
      <c r="T534" s="171">
        <f>S534*H534</f>
        <v>0</v>
      </c>
      <c r="U534" s="171">
        <v>0</v>
      </c>
      <c r="V534" s="171">
        <f>U534*H534</f>
        <v>0</v>
      </c>
      <c r="W534" s="171">
        <v>0</v>
      </c>
      <c r="X534" s="172">
        <f>W534*H534</f>
        <v>0</v>
      </c>
      <c r="Y534" s="28"/>
      <c r="Z534" s="28"/>
      <c r="AA534" s="28"/>
      <c r="AB534" s="28"/>
      <c r="AC534" s="28"/>
      <c r="AD534" s="28"/>
      <c r="AE534" s="28"/>
      <c r="AR534" s="173" t="s">
        <v>153</v>
      </c>
      <c r="AT534" s="173" t="s">
        <v>122</v>
      </c>
      <c r="AU534" s="173" t="s">
        <v>74</v>
      </c>
      <c r="AY534" s="14" t="s">
        <v>127</v>
      </c>
      <c r="BE534" s="174">
        <f>IF(O534="základní",K534,0)</f>
        <v>29.2</v>
      </c>
      <c r="BF534" s="174">
        <f>IF(O534="snížená",K534,0)</f>
        <v>0</v>
      </c>
      <c r="BG534" s="174">
        <f>IF(O534="zákl. přenesená",K534,0)</f>
        <v>0</v>
      </c>
      <c r="BH534" s="174">
        <f>IF(O534="sníž. přenesená",K534,0)</f>
        <v>0</v>
      </c>
      <c r="BI534" s="174">
        <f>IF(O534="nulová",K534,0)</f>
        <v>0</v>
      </c>
      <c r="BJ534" s="14" t="s">
        <v>82</v>
      </c>
      <c r="BK534" s="174">
        <f>ROUND(P534*H534,2)</f>
        <v>29.2</v>
      </c>
      <c r="BL534" s="14" t="s">
        <v>137</v>
      </c>
      <c r="BM534" s="173" t="s">
        <v>959</v>
      </c>
    </row>
    <row r="535" spans="1:65" s="2" customFormat="1" ht="19.5">
      <c r="A535" s="28"/>
      <c r="B535" s="29"/>
      <c r="C535" s="30"/>
      <c r="D535" s="175" t="s">
        <v>129</v>
      </c>
      <c r="E535" s="30"/>
      <c r="F535" s="176" t="s">
        <v>958</v>
      </c>
      <c r="G535" s="30"/>
      <c r="H535" s="30"/>
      <c r="I535" s="30"/>
      <c r="J535" s="30"/>
      <c r="K535" s="30"/>
      <c r="L535" s="30"/>
      <c r="M535" s="33"/>
      <c r="N535" s="177"/>
      <c r="O535" s="178"/>
      <c r="P535" s="65"/>
      <c r="Q535" s="65"/>
      <c r="R535" s="65"/>
      <c r="S535" s="65"/>
      <c r="T535" s="65"/>
      <c r="U535" s="65"/>
      <c r="V535" s="65"/>
      <c r="W535" s="65"/>
      <c r="X535" s="66"/>
      <c r="Y535" s="28"/>
      <c r="Z535" s="28"/>
      <c r="AA535" s="28"/>
      <c r="AB535" s="28"/>
      <c r="AC535" s="28"/>
      <c r="AD535" s="28"/>
      <c r="AE535" s="28"/>
      <c r="AT535" s="14" t="s">
        <v>129</v>
      </c>
      <c r="AU535" s="14" t="s">
        <v>74</v>
      </c>
    </row>
    <row r="536" spans="1:65" s="2" customFormat="1" ht="24.2" customHeight="1">
      <c r="A536" s="28"/>
      <c r="B536" s="29"/>
      <c r="C536" s="160" t="s">
        <v>960</v>
      </c>
      <c r="D536" s="160" t="s">
        <v>122</v>
      </c>
      <c r="E536" s="161" t="s">
        <v>961</v>
      </c>
      <c r="F536" s="162" t="s">
        <v>962</v>
      </c>
      <c r="G536" s="163" t="s">
        <v>694</v>
      </c>
      <c r="H536" s="164">
        <v>1</v>
      </c>
      <c r="I536" s="165">
        <v>3.85</v>
      </c>
      <c r="J536" s="166"/>
      <c r="K536" s="165">
        <f>ROUND(P536*H536,2)</f>
        <v>3.85</v>
      </c>
      <c r="L536" s="162" t="s">
        <v>126</v>
      </c>
      <c r="M536" s="167"/>
      <c r="N536" s="168" t="s">
        <v>1</v>
      </c>
      <c r="O536" s="169" t="s">
        <v>37</v>
      </c>
      <c r="P536" s="170">
        <f>I536+J536</f>
        <v>3.85</v>
      </c>
      <c r="Q536" s="170">
        <f>ROUND(I536*H536,2)</f>
        <v>3.85</v>
      </c>
      <c r="R536" s="170">
        <f>ROUND(J536*H536,2)</f>
        <v>0</v>
      </c>
      <c r="S536" s="171">
        <v>0</v>
      </c>
      <c r="T536" s="171">
        <f>S536*H536</f>
        <v>0</v>
      </c>
      <c r="U536" s="171">
        <v>0</v>
      </c>
      <c r="V536" s="171">
        <f>U536*H536</f>
        <v>0</v>
      </c>
      <c r="W536" s="171">
        <v>0</v>
      </c>
      <c r="X536" s="172">
        <f>W536*H536</f>
        <v>0</v>
      </c>
      <c r="Y536" s="28"/>
      <c r="Z536" s="28"/>
      <c r="AA536" s="28"/>
      <c r="AB536" s="28"/>
      <c r="AC536" s="28"/>
      <c r="AD536" s="28"/>
      <c r="AE536" s="28"/>
      <c r="AR536" s="173" t="s">
        <v>153</v>
      </c>
      <c r="AT536" s="173" t="s">
        <v>122</v>
      </c>
      <c r="AU536" s="173" t="s">
        <v>74</v>
      </c>
      <c r="AY536" s="14" t="s">
        <v>127</v>
      </c>
      <c r="BE536" s="174">
        <f>IF(O536="základní",K536,0)</f>
        <v>3.85</v>
      </c>
      <c r="BF536" s="174">
        <f>IF(O536="snížená",K536,0)</f>
        <v>0</v>
      </c>
      <c r="BG536" s="174">
        <f>IF(O536="zákl. přenesená",K536,0)</f>
        <v>0</v>
      </c>
      <c r="BH536" s="174">
        <f>IF(O536="sníž. přenesená",K536,0)</f>
        <v>0</v>
      </c>
      <c r="BI536" s="174">
        <f>IF(O536="nulová",K536,0)</f>
        <v>0</v>
      </c>
      <c r="BJ536" s="14" t="s">
        <v>82</v>
      </c>
      <c r="BK536" s="174">
        <f>ROUND(P536*H536,2)</f>
        <v>3.85</v>
      </c>
      <c r="BL536" s="14" t="s">
        <v>137</v>
      </c>
      <c r="BM536" s="173" t="s">
        <v>963</v>
      </c>
    </row>
    <row r="537" spans="1:65" s="2" customFormat="1" ht="19.5">
      <c r="A537" s="28"/>
      <c r="B537" s="29"/>
      <c r="C537" s="30"/>
      <c r="D537" s="175" t="s">
        <v>129</v>
      </c>
      <c r="E537" s="30"/>
      <c r="F537" s="176" t="s">
        <v>962</v>
      </c>
      <c r="G537" s="30"/>
      <c r="H537" s="30"/>
      <c r="I537" s="30"/>
      <c r="J537" s="30"/>
      <c r="K537" s="30"/>
      <c r="L537" s="30"/>
      <c r="M537" s="33"/>
      <c r="N537" s="177"/>
      <c r="O537" s="178"/>
      <c r="P537" s="65"/>
      <c r="Q537" s="65"/>
      <c r="R537" s="65"/>
      <c r="S537" s="65"/>
      <c r="T537" s="65"/>
      <c r="U537" s="65"/>
      <c r="V537" s="65"/>
      <c r="W537" s="65"/>
      <c r="X537" s="66"/>
      <c r="Y537" s="28"/>
      <c r="Z537" s="28"/>
      <c r="AA537" s="28"/>
      <c r="AB537" s="28"/>
      <c r="AC537" s="28"/>
      <c r="AD537" s="28"/>
      <c r="AE537" s="28"/>
      <c r="AT537" s="14" t="s">
        <v>129</v>
      </c>
      <c r="AU537" s="14" t="s">
        <v>74</v>
      </c>
    </row>
    <row r="538" spans="1:65" s="2" customFormat="1" ht="16.5" customHeight="1">
      <c r="A538" s="28"/>
      <c r="B538" s="29"/>
      <c r="C538" s="160" t="s">
        <v>964</v>
      </c>
      <c r="D538" s="160" t="s">
        <v>122</v>
      </c>
      <c r="E538" s="161" t="s">
        <v>965</v>
      </c>
      <c r="F538" s="162" t="s">
        <v>966</v>
      </c>
      <c r="G538" s="163" t="s">
        <v>694</v>
      </c>
      <c r="H538" s="164">
        <v>1</v>
      </c>
      <c r="I538" s="165">
        <v>200</v>
      </c>
      <c r="J538" s="166"/>
      <c r="K538" s="165">
        <f>ROUND(P538*H538,2)</f>
        <v>200</v>
      </c>
      <c r="L538" s="162" t="s">
        <v>1</v>
      </c>
      <c r="M538" s="167"/>
      <c r="N538" s="168" t="s">
        <v>1</v>
      </c>
      <c r="O538" s="169" t="s">
        <v>37</v>
      </c>
      <c r="P538" s="170">
        <f>I538+J538</f>
        <v>200</v>
      </c>
      <c r="Q538" s="170">
        <f>ROUND(I538*H538,2)</f>
        <v>200</v>
      </c>
      <c r="R538" s="170">
        <f>ROUND(J538*H538,2)</f>
        <v>0</v>
      </c>
      <c r="S538" s="171">
        <v>0</v>
      </c>
      <c r="T538" s="171">
        <f>S538*H538</f>
        <v>0</v>
      </c>
      <c r="U538" s="171">
        <v>3.2000000000000001E-2</v>
      </c>
      <c r="V538" s="171">
        <f>U538*H538</f>
        <v>3.2000000000000001E-2</v>
      </c>
      <c r="W538" s="171">
        <v>0</v>
      </c>
      <c r="X538" s="172">
        <f>W538*H538</f>
        <v>0</v>
      </c>
      <c r="Y538" s="28"/>
      <c r="Z538" s="28"/>
      <c r="AA538" s="28"/>
      <c r="AB538" s="28"/>
      <c r="AC538" s="28"/>
      <c r="AD538" s="28"/>
      <c r="AE538" s="28"/>
      <c r="AR538" s="173" t="s">
        <v>301</v>
      </c>
      <c r="AT538" s="173" t="s">
        <v>122</v>
      </c>
      <c r="AU538" s="173" t="s">
        <v>74</v>
      </c>
      <c r="AY538" s="14" t="s">
        <v>127</v>
      </c>
      <c r="BE538" s="174">
        <f>IF(O538="základní",K538,0)</f>
        <v>200</v>
      </c>
      <c r="BF538" s="174">
        <f>IF(O538="snížená",K538,0)</f>
        <v>0</v>
      </c>
      <c r="BG538" s="174">
        <f>IF(O538="zákl. přenesená",K538,0)</f>
        <v>0</v>
      </c>
      <c r="BH538" s="174">
        <f>IF(O538="sníž. přenesená",K538,0)</f>
        <v>0</v>
      </c>
      <c r="BI538" s="174">
        <f>IF(O538="nulová",K538,0)</f>
        <v>0</v>
      </c>
      <c r="BJ538" s="14" t="s">
        <v>82</v>
      </c>
      <c r="BK538" s="174">
        <f>ROUND(P538*H538,2)</f>
        <v>200</v>
      </c>
      <c r="BL538" s="14" t="s">
        <v>301</v>
      </c>
      <c r="BM538" s="173" t="s">
        <v>967</v>
      </c>
    </row>
    <row r="539" spans="1:65" s="2" customFormat="1" ht="11.25">
      <c r="A539" s="28"/>
      <c r="B539" s="29"/>
      <c r="C539" s="30"/>
      <c r="D539" s="175" t="s">
        <v>129</v>
      </c>
      <c r="E539" s="30"/>
      <c r="F539" s="176" t="s">
        <v>966</v>
      </c>
      <c r="G539" s="30"/>
      <c r="H539" s="30"/>
      <c r="I539" s="30"/>
      <c r="J539" s="30"/>
      <c r="K539" s="30"/>
      <c r="L539" s="30"/>
      <c r="M539" s="33"/>
      <c r="N539" s="177"/>
      <c r="O539" s="178"/>
      <c r="P539" s="65"/>
      <c r="Q539" s="65"/>
      <c r="R539" s="65"/>
      <c r="S539" s="65"/>
      <c r="T539" s="65"/>
      <c r="U539" s="65"/>
      <c r="V539" s="65"/>
      <c r="W539" s="65"/>
      <c r="X539" s="66"/>
      <c r="Y539" s="28"/>
      <c r="Z539" s="28"/>
      <c r="AA539" s="28"/>
      <c r="AB539" s="28"/>
      <c r="AC539" s="28"/>
      <c r="AD539" s="28"/>
      <c r="AE539" s="28"/>
      <c r="AT539" s="14" t="s">
        <v>129</v>
      </c>
      <c r="AU539" s="14" t="s">
        <v>74</v>
      </c>
    </row>
    <row r="540" spans="1:65" s="2" customFormat="1" ht="19.5">
      <c r="A540" s="28"/>
      <c r="B540" s="29"/>
      <c r="C540" s="30"/>
      <c r="D540" s="175" t="s">
        <v>200</v>
      </c>
      <c r="E540" s="30"/>
      <c r="F540" s="179" t="s">
        <v>968</v>
      </c>
      <c r="G540" s="30"/>
      <c r="H540" s="30"/>
      <c r="I540" s="30"/>
      <c r="J540" s="30"/>
      <c r="K540" s="30"/>
      <c r="L540" s="30"/>
      <c r="M540" s="33"/>
      <c r="N540" s="177"/>
      <c r="O540" s="178"/>
      <c r="P540" s="65"/>
      <c r="Q540" s="65"/>
      <c r="R540" s="65"/>
      <c r="S540" s="65"/>
      <c r="T540" s="65"/>
      <c r="U540" s="65"/>
      <c r="V540" s="65"/>
      <c r="W540" s="65"/>
      <c r="X540" s="66"/>
      <c r="Y540" s="28"/>
      <c r="Z540" s="28"/>
      <c r="AA540" s="28"/>
      <c r="AB540" s="28"/>
      <c r="AC540" s="28"/>
      <c r="AD540" s="28"/>
      <c r="AE540" s="28"/>
      <c r="AT540" s="14" t="s">
        <v>200</v>
      </c>
      <c r="AU540" s="14" t="s">
        <v>74</v>
      </c>
    </row>
    <row r="541" spans="1:65" s="2" customFormat="1" ht="21.75" customHeight="1">
      <c r="A541" s="28"/>
      <c r="B541" s="29"/>
      <c r="C541" s="160" t="s">
        <v>969</v>
      </c>
      <c r="D541" s="160" t="s">
        <v>122</v>
      </c>
      <c r="E541" s="161" t="s">
        <v>970</v>
      </c>
      <c r="F541" s="162" t="s">
        <v>971</v>
      </c>
      <c r="G541" s="163" t="s">
        <v>125</v>
      </c>
      <c r="H541" s="164">
        <v>1</v>
      </c>
      <c r="I541" s="165">
        <v>46.1</v>
      </c>
      <c r="J541" s="166"/>
      <c r="K541" s="165">
        <f>ROUND(P541*H541,2)</f>
        <v>46.1</v>
      </c>
      <c r="L541" s="162" t="s">
        <v>1</v>
      </c>
      <c r="M541" s="167"/>
      <c r="N541" s="168" t="s">
        <v>1</v>
      </c>
      <c r="O541" s="169" t="s">
        <v>37</v>
      </c>
      <c r="P541" s="170">
        <f>I541+J541</f>
        <v>46.1</v>
      </c>
      <c r="Q541" s="170">
        <f>ROUND(I541*H541,2)</f>
        <v>46.1</v>
      </c>
      <c r="R541" s="170">
        <f>ROUND(J541*H541,2)</f>
        <v>0</v>
      </c>
      <c r="S541" s="171">
        <v>0</v>
      </c>
      <c r="T541" s="171">
        <f>S541*H541</f>
        <v>0</v>
      </c>
      <c r="U541" s="171">
        <v>1.6E-2</v>
      </c>
      <c r="V541" s="171">
        <f>U541*H541</f>
        <v>1.6E-2</v>
      </c>
      <c r="W541" s="171">
        <v>0</v>
      </c>
      <c r="X541" s="172">
        <f>W541*H541</f>
        <v>0</v>
      </c>
      <c r="Y541" s="28"/>
      <c r="Z541" s="28"/>
      <c r="AA541" s="28"/>
      <c r="AB541" s="28"/>
      <c r="AC541" s="28"/>
      <c r="AD541" s="28"/>
      <c r="AE541" s="28"/>
      <c r="AR541" s="173" t="s">
        <v>301</v>
      </c>
      <c r="AT541" s="173" t="s">
        <v>122</v>
      </c>
      <c r="AU541" s="173" t="s">
        <v>74</v>
      </c>
      <c r="AY541" s="14" t="s">
        <v>127</v>
      </c>
      <c r="BE541" s="174">
        <f>IF(O541="základní",K541,0)</f>
        <v>46.1</v>
      </c>
      <c r="BF541" s="174">
        <f>IF(O541="snížená",K541,0)</f>
        <v>0</v>
      </c>
      <c r="BG541" s="174">
        <f>IF(O541="zákl. přenesená",K541,0)</f>
        <v>0</v>
      </c>
      <c r="BH541" s="174">
        <f>IF(O541="sníž. přenesená",K541,0)</f>
        <v>0</v>
      </c>
      <c r="BI541" s="174">
        <f>IF(O541="nulová",K541,0)</f>
        <v>0</v>
      </c>
      <c r="BJ541" s="14" t="s">
        <v>82</v>
      </c>
      <c r="BK541" s="174">
        <f>ROUND(P541*H541,2)</f>
        <v>46.1</v>
      </c>
      <c r="BL541" s="14" t="s">
        <v>301</v>
      </c>
      <c r="BM541" s="173" t="s">
        <v>972</v>
      </c>
    </row>
    <row r="542" spans="1:65" s="2" customFormat="1" ht="11.25">
      <c r="A542" s="28"/>
      <c r="B542" s="29"/>
      <c r="C542" s="30"/>
      <c r="D542" s="175" t="s">
        <v>129</v>
      </c>
      <c r="E542" s="30"/>
      <c r="F542" s="176" t="s">
        <v>971</v>
      </c>
      <c r="G542" s="30"/>
      <c r="H542" s="30"/>
      <c r="I542" s="30"/>
      <c r="J542" s="30"/>
      <c r="K542" s="30"/>
      <c r="L542" s="30"/>
      <c r="M542" s="33"/>
      <c r="N542" s="177"/>
      <c r="O542" s="178"/>
      <c r="P542" s="65"/>
      <c r="Q542" s="65"/>
      <c r="R542" s="65"/>
      <c r="S542" s="65"/>
      <c r="T542" s="65"/>
      <c r="U542" s="65"/>
      <c r="V542" s="65"/>
      <c r="W542" s="65"/>
      <c r="X542" s="66"/>
      <c r="Y542" s="28"/>
      <c r="Z542" s="28"/>
      <c r="AA542" s="28"/>
      <c r="AB542" s="28"/>
      <c r="AC542" s="28"/>
      <c r="AD542" s="28"/>
      <c r="AE542" s="28"/>
      <c r="AT542" s="14" t="s">
        <v>129</v>
      </c>
      <c r="AU542" s="14" t="s">
        <v>74</v>
      </c>
    </row>
    <row r="543" spans="1:65" s="2" customFormat="1" ht="19.5">
      <c r="A543" s="28"/>
      <c r="B543" s="29"/>
      <c r="C543" s="30"/>
      <c r="D543" s="175" t="s">
        <v>200</v>
      </c>
      <c r="E543" s="30"/>
      <c r="F543" s="179" t="s">
        <v>973</v>
      </c>
      <c r="G543" s="30"/>
      <c r="H543" s="30"/>
      <c r="I543" s="30"/>
      <c r="J543" s="30"/>
      <c r="K543" s="30"/>
      <c r="L543" s="30"/>
      <c r="M543" s="33"/>
      <c r="N543" s="177"/>
      <c r="O543" s="178"/>
      <c r="P543" s="65"/>
      <c r="Q543" s="65"/>
      <c r="R543" s="65"/>
      <c r="S543" s="65"/>
      <c r="T543" s="65"/>
      <c r="U543" s="65"/>
      <c r="V543" s="65"/>
      <c r="W543" s="65"/>
      <c r="X543" s="66"/>
      <c r="Y543" s="28"/>
      <c r="Z543" s="28"/>
      <c r="AA543" s="28"/>
      <c r="AB543" s="28"/>
      <c r="AC543" s="28"/>
      <c r="AD543" s="28"/>
      <c r="AE543" s="28"/>
      <c r="AT543" s="14" t="s">
        <v>200</v>
      </c>
      <c r="AU543" s="14" t="s">
        <v>74</v>
      </c>
    </row>
    <row r="544" spans="1:65" s="2" customFormat="1" ht="24.2" customHeight="1">
      <c r="A544" s="28"/>
      <c r="B544" s="29"/>
      <c r="C544" s="160" t="s">
        <v>974</v>
      </c>
      <c r="D544" s="160" t="s">
        <v>122</v>
      </c>
      <c r="E544" s="161" t="s">
        <v>975</v>
      </c>
      <c r="F544" s="162" t="s">
        <v>976</v>
      </c>
      <c r="G544" s="163" t="s">
        <v>125</v>
      </c>
      <c r="H544" s="164">
        <v>1</v>
      </c>
      <c r="I544" s="165">
        <v>13.9</v>
      </c>
      <c r="J544" s="166"/>
      <c r="K544" s="165">
        <f>ROUND(P544*H544,2)</f>
        <v>13.9</v>
      </c>
      <c r="L544" s="162" t="s">
        <v>126</v>
      </c>
      <c r="M544" s="167"/>
      <c r="N544" s="168" t="s">
        <v>1</v>
      </c>
      <c r="O544" s="169" t="s">
        <v>37</v>
      </c>
      <c r="P544" s="170">
        <f>I544+J544</f>
        <v>13.9</v>
      </c>
      <c r="Q544" s="170">
        <f>ROUND(I544*H544,2)</f>
        <v>13.9</v>
      </c>
      <c r="R544" s="170">
        <f>ROUND(J544*H544,2)</f>
        <v>0</v>
      </c>
      <c r="S544" s="171">
        <v>0</v>
      </c>
      <c r="T544" s="171">
        <f>S544*H544</f>
        <v>0</v>
      </c>
      <c r="U544" s="171">
        <v>0</v>
      </c>
      <c r="V544" s="171">
        <f>U544*H544</f>
        <v>0</v>
      </c>
      <c r="W544" s="171">
        <v>0</v>
      </c>
      <c r="X544" s="172">
        <f>W544*H544</f>
        <v>0</v>
      </c>
      <c r="Y544" s="28"/>
      <c r="Z544" s="28"/>
      <c r="AA544" s="28"/>
      <c r="AB544" s="28"/>
      <c r="AC544" s="28"/>
      <c r="AD544" s="28"/>
      <c r="AE544" s="28"/>
      <c r="AR544" s="173" t="s">
        <v>153</v>
      </c>
      <c r="AT544" s="173" t="s">
        <v>122</v>
      </c>
      <c r="AU544" s="173" t="s">
        <v>74</v>
      </c>
      <c r="AY544" s="14" t="s">
        <v>127</v>
      </c>
      <c r="BE544" s="174">
        <f>IF(O544="základní",K544,0)</f>
        <v>13.9</v>
      </c>
      <c r="BF544" s="174">
        <f>IF(O544="snížená",K544,0)</f>
        <v>0</v>
      </c>
      <c r="BG544" s="174">
        <f>IF(O544="zákl. přenesená",K544,0)</f>
        <v>0</v>
      </c>
      <c r="BH544" s="174">
        <f>IF(O544="sníž. přenesená",K544,0)</f>
        <v>0</v>
      </c>
      <c r="BI544" s="174">
        <f>IF(O544="nulová",K544,0)</f>
        <v>0</v>
      </c>
      <c r="BJ544" s="14" t="s">
        <v>82</v>
      </c>
      <c r="BK544" s="174">
        <f>ROUND(P544*H544,2)</f>
        <v>13.9</v>
      </c>
      <c r="BL544" s="14" t="s">
        <v>137</v>
      </c>
      <c r="BM544" s="173" t="s">
        <v>977</v>
      </c>
    </row>
    <row r="545" spans="1:65" s="2" customFormat="1" ht="19.5">
      <c r="A545" s="28"/>
      <c r="B545" s="29"/>
      <c r="C545" s="30"/>
      <c r="D545" s="175" t="s">
        <v>129</v>
      </c>
      <c r="E545" s="30"/>
      <c r="F545" s="176" t="s">
        <v>976</v>
      </c>
      <c r="G545" s="30"/>
      <c r="H545" s="30"/>
      <c r="I545" s="30"/>
      <c r="J545" s="30"/>
      <c r="K545" s="30"/>
      <c r="L545" s="30"/>
      <c r="M545" s="33"/>
      <c r="N545" s="177"/>
      <c r="O545" s="178"/>
      <c r="P545" s="65"/>
      <c r="Q545" s="65"/>
      <c r="R545" s="65"/>
      <c r="S545" s="65"/>
      <c r="T545" s="65"/>
      <c r="U545" s="65"/>
      <c r="V545" s="65"/>
      <c r="W545" s="65"/>
      <c r="X545" s="66"/>
      <c r="Y545" s="28"/>
      <c r="Z545" s="28"/>
      <c r="AA545" s="28"/>
      <c r="AB545" s="28"/>
      <c r="AC545" s="28"/>
      <c r="AD545" s="28"/>
      <c r="AE545" s="28"/>
      <c r="AT545" s="14" t="s">
        <v>129</v>
      </c>
      <c r="AU545" s="14" t="s">
        <v>74</v>
      </c>
    </row>
    <row r="546" spans="1:65" s="2" customFormat="1" ht="33" customHeight="1">
      <c r="A546" s="28"/>
      <c r="B546" s="29"/>
      <c r="C546" s="160" t="s">
        <v>978</v>
      </c>
      <c r="D546" s="160" t="s">
        <v>122</v>
      </c>
      <c r="E546" s="161" t="s">
        <v>979</v>
      </c>
      <c r="F546" s="162" t="s">
        <v>980</v>
      </c>
      <c r="G546" s="163" t="s">
        <v>125</v>
      </c>
      <c r="H546" s="164">
        <v>1</v>
      </c>
      <c r="I546" s="165">
        <v>96.6</v>
      </c>
      <c r="J546" s="166"/>
      <c r="K546" s="165">
        <f>ROUND(P546*H546,2)</f>
        <v>96.6</v>
      </c>
      <c r="L546" s="162" t="s">
        <v>126</v>
      </c>
      <c r="M546" s="167"/>
      <c r="N546" s="168" t="s">
        <v>1</v>
      </c>
      <c r="O546" s="169" t="s">
        <v>37</v>
      </c>
      <c r="P546" s="170">
        <f>I546+J546</f>
        <v>96.6</v>
      </c>
      <c r="Q546" s="170">
        <f>ROUND(I546*H546,2)</f>
        <v>96.6</v>
      </c>
      <c r="R546" s="170">
        <f>ROUND(J546*H546,2)</f>
        <v>0</v>
      </c>
      <c r="S546" s="171">
        <v>0</v>
      </c>
      <c r="T546" s="171">
        <f>S546*H546</f>
        <v>0</v>
      </c>
      <c r="U546" s="171">
        <v>0</v>
      </c>
      <c r="V546" s="171">
        <f>U546*H546</f>
        <v>0</v>
      </c>
      <c r="W546" s="171">
        <v>0</v>
      </c>
      <c r="X546" s="172">
        <f>W546*H546</f>
        <v>0</v>
      </c>
      <c r="Y546" s="28"/>
      <c r="Z546" s="28"/>
      <c r="AA546" s="28"/>
      <c r="AB546" s="28"/>
      <c r="AC546" s="28"/>
      <c r="AD546" s="28"/>
      <c r="AE546" s="28"/>
      <c r="AR546" s="173" t="s">
        <v>153</v>
      </c>
      <c r="AT546" s="173" t="s">
        <v>122</v>
      </c>
      <c r="AU546" s="173" t="s">
        <v>74</v>
      </c>
      <c r="AY546" s="14" t="s">
        <v>127</v>
      </c>
      <c r="BE546" s="174">
        <f>IF(O546="základní",K546,0)</f>
        <v>96.6</v>
      </c>
      <c r="BF546" s="174">
        <f>IF(O546="snížená",K546,0)</f>
        <v>0</v>
      </c>
      <c r="BG546" s="174">
        <f>IF(O546="zákl. přenesená",K546,0)</f>
        <v>0</v>
      </c>
      <c r="BH546" s="174">
        <f>IF(O546="sníž. přenesená",K546,0)</f>
        <v>0</v>
      </c>
      <c r="BI546" s="174">
        <f>IF(O546="nulová",K546,0)</f>
        <v>0</v>
      </c>
      <c r="BJ546" s="14" t="s">
        <v>82</v>
      </c>
      <c r="BK546" s="174">
        <f>ROUND(P546*H546,2)</f>
        <v>96.6</v>
      </c>
      <c r="BL546" s="14" t="s">
        <v>137</v>
      </c>
      <c r="BM546" s="173" t="s">
        <v>981</v>
      </c>
    </row>
    <row r="547" spans="1:65" s="2" customFormat="1" ht="19.5">
      <c r="A547" s="28"/>
      <c r="B547" s="29"/>
      <c r="C547" s="30"/>
      <c r="D547" s="175" t="s">
        <v>129</v>
      </c>
      <c r="E547" s="30"/>
      <c r="F547" s="176" t="s">
        <v>980</v>
      </c>
      <c r="G547" s="30"/>
      <c r="H547" s="30"/>
      <c r="I547" s="30"/>
      <c r="J547" s="30"/>
      <c r="K547" s="30"/>
      <c r="L547" s="30"/>
      <c r="M547" s="33"/>
      <c r="N547" s="177"/>
      <c r="O547" s="178"/>
      <c r="P547" s="65"/>
      <c r="Q547" s="65"/>
      <c r="R547" s="65"/>
      <c r="S547" s="65"/>
      <c r="T547" s="65"/>
      <c r="U547" s="65"/>
      <c r="V547" s="65"/>
      <c r="W547" s="65"/>
      <c r="X547" s="66"/>
      <c r="Y547" s="28"/>
      <c r="Z547" s="28"/>
      <c r="AA547" s="28"/>
      <c r="AB547" s="28"/>
      <c r="AC547" s="28"/>
      <c r="AD547" s="28"/>
      <c r="AE547" s="28"/>
      <c r="AT547" s="14" t="s">
        <v>129</v>
      </c>
      <c r="AU547" s="14" t="s">
        <v>74</v>
      </c>
    </row>
    <row r="548" spans="1:65" s="2" customFormat="1" ht="33" customHeight="1">
      <c r="A548" s="28"/>
      <c r="B548" s="29"/>
      <c r="C548" s="160" t="s">
        <v>982</v>
      </c>
      <c r="D548" s="160" t="s">
        <v>122</v>
      </c>
      <c r="E548" s="161" t="s">
        <v>983</v>
      </c>
      <c r="F548" s="162" t="s">
        <v>984</v>
      </c>
      <c r="G548" s="163" t="s">
        <v>125</v>
      </c>
      <c r="H548" s="164">
        <v>1</v>
      </c>
      <c r="I548" s="165">
        <v>11.5</v>
      </c>
      <c r="J548" s="166"/>
      <c r="K548" s="165">
        <f>ROUND(P548*H548,2)</f>
        <v>11.5</v>
      </c>
      <c r="L548" s="162" t="s">
        <v>126</v>
      </c>
      <c r="M548" s="167"/>
      <c r="N548" s="168" t="s">
        <v>1</v>
      </c>
      <c r="O548" s="169" t="s">
        <v>37</v>
      </c>
      <c r="P548" s="170">
        <f>I548+J548</f>
        <v>11.5</v>
      </c>
      <c r="Q548" s="170">
        <f>ROUND(I548*H548,2)</f>
        <v>11.5</v>
      </c>
      <c r="R548" s="170">
        <f>ROUND(J548*H548,2)</f>
        <v>0</v>
      </c>
      <c r="S548" s="171">
        <v>0</v>
      </c>
      <c r="T548" s="171">
        <f>S548*H548</f>
        <v>0</v>
      </c>
      <c r="U548" s="171">
        <v>0</v>
      </c>
      <c r="V548" s="171">
        <f>U548*H548</f>
        <v>0</v>
      </c>
      <c r="W548" s="171">
        <v>0</v>
      </c>
      <c r="X548" s="172">
        <f>W548*H548</f>
        <v>0</v>
      </c>
      <c r="Y548" s="28"/>
      <c r="Z548" s="28"/>
      <c r="AA548" s="28"/>
      <c r="AB548" s="28"/>
      <c r="AC548" s="28"/>
      <c r="AD548" s="28"/>
      <c r="AE548" s="28"/>
      <c r="AR548" s="173" t="s">
        <v>153</v>
      </c>
      <c r="AT548" s="173" t="s">
        <v>122</v>
      </c>
      <c r="AU548" s="173" t="s">
        <v>74</v>
      </c>
      <c r="AY548" s="14" t="s">
        <v>127</v>
      </c>
      <c r="BE548" s="174">
        <f>IF(O548="základní",K548,0)</f>
        <v>11.5</v>
      </c>
      <c r="BF548" s="174">
        <f>IF(O548="snížená",K548,0)</f>
        <v>0</v>
      </c>
      <c r="BG548" s="174">
        <f>IF(O548="zákl. přenesená",K548,0)</f>
        <v>0</v>
      </c>
      <c r="BH548" s="174">
        <f>IF(O548="sníž. přenesená",K548,0)</f>
        <v>0</v>
      </c>
      <c r="BI548" s="174">
        <f>IF(O548="nulová",K548,0)</f>
        <v>0</v>
      </c>
      <c r="BJ548" s="14" t="s">
        <v>82</v>
      </c>
      <c r="BK548" s="174">
        <f>ROUND(P548*H548,2)</f>
        <v>11.5</v>
      </c>
      <c r="BL548" s="14" t="s">
        <v>137</v>
      </c>
      <c r="BM548" s="173" t="s">
        <v>985</v>
      </c>
    </row>
    <row r="549" spans="1:65" s="2" customFormat="1" ht="19.5">
      <c r="A549" s="28"/>
      <c r="B549" s="29"/>
      <c r="C549" s="30"/>
      <c r="D549" s="175" t="s">
        <v>129</v>
      </c>
      <c r="E549" s="30"/>
      <c r="F549" s="176" t="s">
        <v>984</v>
      </c>
      <c r="G549" s="30"/>
      <c r="H549" s="30"/>
      <c r="I549" s="30"/>
      <c r="J549" s="30"/>
      <c r="K549" s="30"/>
      <c r="L549" s="30"/>
      <c r="M549" s="33"/>
      <c r="N549" s="177"/>
      <c r="O549" s="178"/>
      <c r="P549" s="65"/>
      <c r="Q549" s="65"/>
      <c r="R549" s="65"/>
      <c r="S549" s="65"/>
      <c r="T549" s="65"/>
      <c r="U549" s="65"/>
      <c r="V549" s="65"/>
      <c r="W549" s="65"/>
      <c r="X549" s="66"/>
      <c r="Y549" s="28"/>
      <c r="Z549" s="28"/>
      <c r="AA549" s="28"/>
      <c r="AB549" s="28"/>
      <c r="AC549" s="28"/>
      <c r="AD549" s="28"/>
      <c r="AE549" s="28"/>
      <c r="AT549" s="14" t="s">
        <v>129</v>
      </c>
      <c r="AU549" s="14" t="s">
        <v>74</v>
      </c>
    </row>
    <row r="550" spans="1:65" s="2" customFormat="1" ht="33" customHeight="1">
      <c r="A550" s="28"/>
      <c r="B550" s="29"/>
      <c r="C550" s="160" t="s">
        <v>986</v>
      </c>
      <c r="D550" s="160" t="s">
        <v>122</v>
      </c>
      <c r="E550" s="161" t="s">
        <v>987</v>
      </c>
      <c r="F550" s="162" t="s">
        <v>988</v>
      </c>
      <c r="G550" s="163" t="s">
        <v>125</v>
      </c>
      <c r="H550" s="164">
        <v>1</v>
      </c>
      <c r="I550" s="165">
        <v>168</v>
      </c>
      <c r="J550" s="166"/>
      <c r="K550" s="165">
        <f>ROUND(P550*H550,2)</f>
        <v>168</v>
      </c>
      <c r="L550" s="162" t="s">
        <v>126</v>
      </c>
      <c r="M550" s="167"/>
      <c r="N550" s="168" t="s">
        <v>1</v>
      </c>
      <c r="O550" s="169" t="s">
        <v>37</v>
      </c>
      <c r="P550" s="170">
        <f>I550+J550</f>
        <v>168</v>
      </c>
      <c r="Q550" s="170">
        <f>ROUND(I550*H550,2)</f>
        <v>168</v>
      </c>
      <c r="R550" s="170">
        <f>ROUND(J550*H550,2)</f>
        <v>0</v>
      </c>
      <c r="S550" s="171">
        <v>0</v>
      </c>
      <c r="T550" s="171">
        <f>S550*H550</f>
        <v>0</v>
      </c>
      <c r="U550" s="171">
        <v>0</v>
      </c>
      <c r="V550" s="171">
        <f>U550*H550</f>
        <v>0</v>
      </c>
      <c r="W550" s="171">
        <v>0</v>
      </c>
      <c r="X550" s="172">
        <f>W550*H550</f>
        <v>0</v>
      </c>
      <c r="Y550" s="28"/>
      <c r="Z550" s="28"/>
      <c r="AA550" s="28"/>
      <c r="AB550" s="28"/>
      <c r="AC550" s="28"/>
      <c r="AD550" s="28"/>
      <c r="AE550" s="28"/>
      <c r="AR550" s="173" t="s">
        <v>153</v>
      </c>
      <c r="AT550" s="173" t="s">
        <v>122</v>
      </c>
      <c r="AU550" s="173" t="s">
        <v>74</v>
      </c>
      <c r="AY550" s="14" t="s">
        <v>127</v>
      </c>
      <c r="BE550" s="174">
        <f>IF(O550="základní",K550,0)</f>
        <v>168</v>
      </c>
      <c r="BF550" s="174">
        <f>IF(O550="snížená",K550,0)</f>
        <v>0</v>
      </c>
      <c r="BG550" s="174">
        <f>IF(O550="zákl. přenesená",K550,0)</f>
        <v>0</v>
      </c>
      <c r="BH550" s="174">
        <f>IF(O550="sníž. přenesená",K550,0)</f>
        <v>0</v>
      </c>
      <c r="BI550" s="174">
        <f>IF(O550="nulová",K550,0)</f>
        <v>0</v>
      </c>
      <c r="BJ550" s="14" t="s">
        <v>82</v>
      </c>
      <c r="BK550" s="174">
        <f>ROUND(P550*H550,2)</f>
        <v>168</v>
      </c>
      <c r="BL550" s="14" t="s">
        <v>137</v>
      </c>
      <c r="BM550" s="173" t="s">
        <v>989</v>
      </c>
    </row>
    <row r="551" spans="1:65" s="2" customFormat="1" ht="19.5">
      <c r="A551" s="28"/>
      <c r="B551" s="29"/>
      <c r="C551" s="30"/>
      <c r="D551" s="175" t="s">
        <v>129</v>
      </c>
      <c r="E551" s="30"/>
      <c r="F551" s="176" t="s">
        <v>988</v>
      </c>
      <c r="G551" s="30"/>
      <c r="H551" s="30"/>
      <c r="I551" s="30"/>
      <c r="J551" s="30"/>
      <c r="K551" s="30"/>
      <c r="L551" s="30"/>
      <c r="M551" s="33"/>
      <c r="N551" s="177"/>
      <c r="O551" s="178"/>
      <c r="P551" s="65"/>
      <c r="Q551" s="65"/>
      <c r="R551" s="65"/>
      <c r="S551" s="65"/>
      <c r="T551" s="65"/>
      <c r="U551" s="65"/>
      <c r="V551" s="65"/>
      <c r="W551" s="65"/>
      <c r="X551" s="66"/>
      <c r="Y551" s="28"/>
      <c r="Z551" s="28"/>
      <c r="AA551" s="28"/>
      <c r="AB551" s="28"/>
      <c r="AC551" s="28"/>
      <c r="AD551" s="28"/>
      <c r="AE551" s="28"/>
      <c r="AT551" s="14" t="s">
        <v>129</v>
      </c>
      <c r="AU551" s="14" t="s">
        <v>74</v>
      </c>
    </row>
    <row r="552" spans="1:65" s="2" customFormat="1" ht="33" customHeight="1">
      <c r="A552" s="28"/>
      <c r="B552" s="29"/>
      <c r="C552" s="160" t="s">
        <v>990</v>
      </c>
      <c r="D552" s="160" t="s">
        <v>122</v>
      </c>
      <c r="E552" s="161" t="s">
        <v>991</v>
      </c>
      <c r="F552" s="162" t="s">
        <v>992</v>
      </c>
      <c r="G552" s="163" t="s">
        <v>125</v>
      </c>
      <c r="H552" s="164">
        <v>1</v>
      </c>
      <c r="I552" s="165">
        <v>17.5</v>
      </c>
      <c r="J552" s="166"/>
      <c r="K552" s="165">
        <f>ROUND(P552*H552,2)</f>
        <v>17.5</v>
      </c>
      <c r="L552" s="162" t="s">
        <v>126</v>
      </c>
      <c r="M552" s="167"/>
      <c r="N552" s="168" t="s">
        <v>1</v>
      </c>
      <c r="O552" s="169" t="s">
        <v>37</v>
      </c>
      <c r="P552" s="170">
        <f>I552+J552</f>
        <v>17.5</v>
      </c>
      <c r="Q552" s="170">
        <f>ROUND(I552*H552,2)</f>
        <v>17.5</v>
      </c>
      <c r="R552" s="170">
        <f>ROUND(J552*H552,2)</f>
        <v>0</v>
      </c>
      <c r="S552" s="171">
        <v>0</v>
      </c>
      <c r="T552" s="171">
        <f>S552*H552</f>
        <v>0</v>
      </c>
      <c r="U552" s="171">
        <v>0</v>
      </c>
      <c r="V552" s="171">
        <f>U552*H552</f>
        <v>0</v>
      </c>
      <c r="W552" s="171">
        <v>0</v>
      </c>
      <c r="X552" s="172">
        <f>W552*H552</f>
        <v>0</v>
      </c>
      <c r="Y552" s="28"/>
      <c r="Z552" s="28"/>
      <c r="AA552" s="28"/>
      <c r="AB552" s="28"/>
      <c r="AC552" s="28"/>
      <c r="AD552" s="28"/>
      <c r="AE552" s="28"/>
      <c r="AR552" s="173" t="s">
        <v>153</v>
      </c>
      <c r="AT552" s="173" t="s">
        <v>122</v>
      </c>
      <c r="AU552" s="173" t="s">
        <v>74</v>
      </c>
      <c r="AY552" s="14" t="s">
        <v>127</v>
      </c>
      <c r="BE552" s="174">
        <f>IF(O552="základní",K552,0)</f>
        <v>17.5</v>
      </c>
      <c r="BF552" s="174">
        <f>IF(O552="snížená",K552,0)</f>
        <v>0</v>
      </c>
      <c r="BG552" s="174">
        <f>IF(O552="zákl. přenesená",K552,0)</f>
        <v>0</v>
      </c>
      <c r="BH552" s="174">
        <f>IF(O552="sníž. přenesená",K552,0)</f>
        <v>0</v>
      </c>
      <c r="BI552" s="174">
        <f>IF(O552="nulová",K552,0)</f>
        <v>0</v>
      </c>
      <c r="BJ552" s="14" t="s">
        <v>82</v>
      </c>
      <c r="BK552" s="174">
        <f>ROUND(P552*H552,2)</f>
        <v>17.5</v>
      </c>
      <c r="BL552" s="14" t="s">
        <v>137</v>
      </c>
      <c r="BM552" s="173" t="s">
        <v>993</v>
      </c>
    </row>
    <row r="553" spans="1:65" s="2" customFormat="1" ht="19.5">
      <c r="A553" s="28"/>
      <c r="B553" s="29"/>
      <c r="C553" s="30"/>
      <c r="D553" s="175" t="s">
        <v>129</v>
      </c>
      <c r="E553" s="30"/>
      <c r="F553" s="176" t="s">
        <v>992</v>
      </c>
      <c r="G553" s="30"/>
      <c r="H553" s="30"/>
      <c r="I553" s="30"/>
      <c r="J553" s="30"/>
      <c r="K553" s="30"/>
      <c r="L553" s="30"/>
      <c r="M553" s="33"/>
      <c r="N553" s="177"/>
      <c r="O553" s="178"/>
      <c r="P553" s="65"/>
      <c r="Q553" s="65"/>
      <c r="R553" s="65"/>
      <c r="S553" s="65"/>
      <c r="T553" s="65"/>
      <c r="U553" s="65"/>
      <c r="V553" s="65"/>
      <c r="W553" s="65"/>
      <c r="X553" s="66"/>
      <c r="Y553" s="28"/>
      <c r="Z553" s="28"/>
      <c r="AA553" s="28"/>
      <c r="AB553" s="28"/>
      <c r="AC553" s="28"/>
      <c r="AD553" s="28"/>
      <c r="AE553" s="28"/>
      <c r="AT553" s="14" t="s">
        <v>129</v>
      </c>
      <c r="AU553" s="14" t="s">
        <v>74</v>
      </c>
    </row>
    <row r="554" spans="1:65" s="2" customFormat="1" ht="33" customHeight="1">
      <c r="A554" s="28"/>
      <c r="B554" s="29"/>
      <c r="C554" s="160" t="s">
        <v>994</v>
      </c>
      <c r="D554" s="160" t="s">
        <v>122</v>
      </c>
      <c r="E554" s="161" t="s">
        <v>995</v>
      </c>
      <c r="F554" s="162" t="s">
        <v>996</v>
      </c>
      <c r="G554" s="163" t="s">
        <v>125</v>
      </c>
      <c r="H554" s="164">
        <v>1</v>
      </c>
      <c r="I554" s="165">
        <v>289</v>
      </c>
      <c r="J554" s="166"/>
      <c r="K554" s="165">
        <f>ROUND(P554*H554,2)</f>
        <v>289</v>
      </c>
      <c r="L554" s="162" t="s">
        <v>126</v>
      </c>
      <c r="M554" s="167"/>
      <c r="N554" s="168" t="s">
        <v>1</v>
      </c>
      <c r="O554" s="169" t="s">
        <v>37</v>
      </c>
      <c r="P554" s="170">
        <f>I554+J554</f>
        <v>289</v>
      </c>
      <c r="Q554" s="170">
        <f>ROUND(I554*H554,2)</f>
        <v>289</v>
      </c>
      <c r="R554" s="170">
        <f>ROUND(J554*H554,2)</f>
        <v>0</v>
      </c>
      <c r="S554" s="171">
        <v>0</v>
      </c>
      <c r="T554" s="171">
        <f>S554*H554</f>
        <v>0</v>
      </c>
      <c r="U554" s="171">
        <v>0</v>
      </c>
      <c r="V554" s="171">
        <f>U554*H554</f>
        <v>0</v>
      </c>
      <c r="W554" s="171">
        <v>0</v>
      </c>
      <c r="X554" s="172">
        <f>W554*H554</f>
        <v>0</v>
      </c>
      <c r="Y554" s="28"/>
      <c r="Z554" s="28"/>
      <c r="AA554" s="28"/>
      <c r="AB554" s="28"/>
      <c r="AC554" s="28"/>
      <c r="AD554" s="28"/>
      <c r="AE554" s="28"/>
      <c r="AR554" s="173" t="s">
        <v>153</v>
      </c>
      <c r="AT554" s="173" t="s">
        <v>122</v>
      </c>
      <c r="AU554" s="173" t="s">
        <v>74</v>
      </c>
      <c r="AY554" s="14" t="s">
        <v>127</v>
      </c>
      <c r="BE554" s="174">
        <f>IF(O554="základní",K554,0)</f>
        <v>289</v>
      </c>
      <c r="BF554" s="174">
        <f>IF(O554="snížená",K554,0)</f>
        <v>0</v>
      </c>
      <c r="BG554" s="174">
        <f>IF(O554="zákl. přenesená",K554,0)</f>
        <v>0</v>
      </c>
      <c r="BH554" s="174">
        <f>IF(O554="sníž. přenesená",K554,0)</f>
        <v>0</v>
      </c>
      <c r="BI554" s="174">
        <f>IF(O554="nulová",K554,0)</f>
        <v>0</v>
      </c>
      <c r="BJ554" s="14" t="s">
        <v>82</v>
      </c>
      <c r="BK554" s="174">
        <f>ROUND(P554*H554,2)</f>
        <v>289</v>
      </c>
      <c r="BL554" s="14" t="s">
        <v>137</v>
      </c>
      <c r="BM554" s="173" t="s">
        <v>997</v>
      </c>
    </row>
    <row r="555" spans="1:65" s="2" customFormat="1" ht="19.5">
      <c r="A555" s="28"/>
      <c r="B555" s="29"/>
      <c r="C555" s="30"/>
      <c r="D555" s="175" t="s">
        <v>129</v>
      </c>
      <c r="E555" s="30"/>
      <c r="F555" s="176" t="s">
        <v>996</v>
      </c>
      <c r="G555" s="30"/>
      <c r="H555" s="30"/>
      <c r="I555" s="30"/>
      <c r="J555" s="30"/>
      <c r="K555" s="30"/>
      <c r="L555" s="30"/>
      <c r="M555" s="33"/>
      <c r="N555" s="177"/>
      <c r="O555" s="178"/>
      <c r="P555" s="65"/>
      <c r="Q555" s="65"/>
      <c r="R555" s="65"/>
      <c r="S555" s="65"/>
      <c r="T555" s="65"/>
      <c r="U555" s="65"/>
      <c r="V555" s="65"/>
      <c r="W555" s="65"/>
      <c r="X555" s="66"/>
      <c r="Y555" s="28"/>
      <c r="Z555" s="28"/>
      <c r="AA555" s="28"/>
      <c r="AB555" s="28"/>
      <c r="AC555" s="28"/>
      <c r="AD555" s="28"/>
      <c r="AE555" s="28"/>
      <c r="AT555" s="14" t="s">
        <v>129</v>
      </c>
      <c r="AU555" s="14" t="s">
        <v>74</v>
      </c>
    </row>
    <row r="556" spans="1:65" s="2" customFormat="1" ht="33" customHeight="1">
      <c r="A556" s="28"/>
      <c r="B556" s="29"/>
      <c r="C556" s="160" t="s">
        <v>998</v>
      </c>
      <c r="D556" s="160" t="s">
        <v>122</v>
      </c>
      <c r="E556" s="161" t="s">
        <v>999</v>
      </c>
      <c r="F556" s="162" t="s">
        <v>1000</v>
      </c>
      <c r="G556" s="163" t="s">
        <v>125</v>
      </c>
      <c r="H556" s="164">
        <v>1</v>
      </c>
      <c r="I556" s="165">
        <v>638</v>
      </c>
      <c r="J556" s="166"/>
      <c r="K556" s="165">
        <f>ROUND(P556*H556,2)</f>
        <v>638</v>
      </c>
      <c r="L556" s="162" t="s">
        <v>126</v>
      </c>
      <c r="M556" s="167"/>
      <c r="N556" s="168" t="s">
        <v>1</v>
      </c>
      <c r="O556" s="169" t="s">
        <v>37</v>
      </c>
      <c r="P556" s="170">
        <f>I556+J556</f>
        <v>638</v>
      </c>
      <c r="Q556" s="170">
        <f>ROUND(I556*H556,2)</f>
        <v>638</v>
      </c>
      <c r="R556" s="170">
        <f>ROUND(J556*H556,2)</f>
        <v>0</v>
      </c>
      <c r="S556" s="171">
        <v>0</v>
      </c>
      <c r="T556" s="171">
        <f>S556*H556</f>
        <v>0</v>
      </c>
      <c r="U556" s="171">
        <v>0</v>
      </c>
      <c r="V556" s="171">
        <f>U556*H556</f>
        <v>0</v>
      </c>
      <c r="W556" s="171">
        <v>0</v>
      </c>
      <c r="X556" s="172">
        <f>W556*H556</f>
        <v>0</v>
      </c>
      <c r="Y556" s="28"/>
      <c r="Z556" s="28"/>
      <c r="AA556" s="28"/>
      <c r="AB556" s="28"/>
      <c r="AC556" s="28"/>
      <c r="AD556" s="28"/>
      <c r="AE556" s="28"/>
      <c r="AR556" s="173" t="s">
        <v>153</v>
      </c>
      <c r="AT556" s="173" t="s">
        <v>122</v>
      </c>
      <c r="AU556" s="173" t="s">
        <v>74</v>
      </c>
      <c r="AY556" s="14" t="s">
        <v>127</v>
      </c>
      <c r="BE556" s="174">
        <f>IF(O556="základní",K556,0)</f>
        <v>638</v>
      </c>
      <c r="BF556" s="174">
        <f>IF(O556="snížená",K556,0)</f>
        <v>0</v>
      </c>
      <c r="BG556" s="174">
        <f>IF(O556="zákl. přenesená",K556,0)</f>
        <v>0</v>
      </c>
      <c r="BH556" s="174">
        <f>IF(O556="sníž. přenesená",K556,0)</f>
        <v>0</v>
      </c>
      <c r="BI556" s="174">
        <f>IF(O556="nulová",K556,0)</f>
        <v>0</v>
      </c>
      <c r="BJ556" s="14" t="s">
        <v>82</v>
      </c>
      <c r="BK556" s="174">
        <f>ROUND(P556*H556,2)</f>
        <v>638</v>
      </c>
      <c r="BL556" s="14" t="s">
        <v>137</v>
      </c>
      <c r="BM556" s="173" t="s">
        <v>1001</v>
      </c>
    </row>
    <row r="557" spans="1:65" s="2" customFormat="1" ht="19.5">
      <c r="A557" s="28"/>
      <c r="B557" s="29"/>
      <c r="C557" s="30"/>
      <c r="D557" s="175" t="s">
        <v>129</v>
      </c>
      <c r="E557" s="30"/>
      <c r="F557" s="176" t="s">
        <v>1000</v>
      </c>
      <c r="G557" s="30"/>
      <c r="H557" s="30"/>
      <c r="I557" s="30"/>
      <c r="J557" s="30"/>
      <c r="K557" s="30"/>
      <c r="L557" s="30"/>
      <c r="M557" s="33"/>
      <c r="N557" s="177"/>
      <c r="O557" s="178"/>
      <c r="P557" s="65"/>
      <c r="Q557" s="65"/>
      <c r="R557" s="65"/>
      <c r="S557" s="65"/>
      <c r="T557" s="65"/>
      <c r="U557" s="65"/>
      <c r="V557" s="65"/>
      <c r="W557" s="65"/>
      <c r="X557" s="66"/>
      <c r="Y557" s="28"/>
      <c r="Z557" s="28"/>
      <c r="AA557" s="28"/>
      <c r="AB557" s="28"/>
      <c r="AC557" s="28"/>
      <c r="AD557" s="28"/>
      <c r="AE557" s="28"/>
      <c r="AT557" s="14" t="s">
        <v>129</v>
      </c>
      <c r="AU557" s="14" t="s">
        <v>74</v>
      </c>
    </row>
    <row r="558" spans="1:65" s="2" customFormat="1" ht="37.9" customHeight="1">
      <c r="A558" s="28"/>
      <c r="B558" s="29"/>
      <c r="C558" s="160" t="s">
        <v>1002</v>
      </c>
      <c r="D558" s="160" t="s">
        <v>122</v>
      </c>
      <c r="E558" s="161" t="s">
        <v>1003</v>
      </c>
      <c r="F558" s="162" t="s">
        <v>1004</v>
      </c>
      <c r="G558" s="163" t="s">
        <v>125</v>
      </c>
      <c r="H558" s="164">
        <v>1</v>
      </c>
      <c r="I558" s="165">
        <v>24.5</v>
      </c>
      <c r="J558" s="166"/>
      <c r="K558" s="165">
        <f>ROUND(P558*H558,2)</f>
        <v>24.5</v>
      </c>
      <c r="L558" s="162" t="s">
        <v>126</v>
      </c>
      <c r="M558" s="167"/>
      <c r="N558" s="168" t="s">
        <v>1</v>
      </c>
      <c r="O558" s="169" t="s">
        <v>37</v>
      </c>
      <c r="P558" s="170">
        <f>I558+J558</f>
        <v>24.5</v>
      </c>
      <c r="Q558" s="170">
        <f>ROUND(I558*H558,2)</f>
        <v>24.5</v>
      </c>
      <c r="R558" s="170">
        <f>ROUND(J558*H558,2)</f>
        <v>0</v>
      </c>
      <c r="S558" s="171">
        <v>0</v>
      </c>
      <c r="T558" s="171">
        <f>S558*H558</f>
        <v>0</v>
      </c>
      <c r="U558" s="171">
        <v>0</v>
      </c>
      <c r="V558" s="171">
        <f>U558*H558</f>
        <v>0</v>
      </c>
      <c r="W558" s="171">
        <v>0</v>
      </c>
      <c r="X558" s="172">
        <f>W558*H558</f>
        <v>0</v>
      </c>
      <c r="Y558" s="28"/>
      <c r="Z558" s="28"/>
      <c r="AA558" s="28"/>
      <c r="AB558" s="28"/>
      <c r="AC558" s="28"/>
      <c r="AD558" s="28"/>
      <c r="AE558" s="28"/>
      <c r="AR558" s="173" t="s">
        <v>153</v>
      </c>
      <c r="AT558" s="173" t="s">
        <v>122</v>
      </c>
      <c r="AU558" s="173" t="s">
        <v>74</v>
      </c>
      <c r="AY558" s="14" t="s">
        <v>127</v>
      </c>
      <c r="BE558" s="174">
        <f>IF(O558="základní",K558,0)</f>
        <v>24.5</v>
      </c>
      <c r="BF558" s="174">
        <f>IF(O558="snížená",K558,0)</f>
        <v>0</v>
      </c>
      <c r="BG558" s="174">
        <f>IF(O558="zákl. přenesená",K558,0)</f>
        <v>0</v>
      </c>
      <c r="BH558" s="174">
        <f>IF(O558="sníž. přenesená",K558,0)</f>
        <v>0</v>
      </c>
      <c r="BI558" s="174">
        <f>IF(O558="nulová",K558,0)</f>
        <v>0</v>
      </c>
      <c r="BJ558" s="14" t="s">
        <v>82</v>
      </c>
      <c r="BK558" s="174">
        <f>ROUND(P558*H558,2)</f>
        <v>24.5</v>
      </c>
      <c r="BL558" s="14" t="s">
        <v>137</v>
      </c>
      <c r="BM558" s="173" t="s">
        <v>1005</v>
      </c>
    </row>
    <row r="559" spans="1:65" s="2" customFormat="1" ht="19.5">
      <c r="A559" s="28"/>
      <c r="B559" s="29"/>
      <c r="C559" s="30"/>
      <c r="D559" s="175" t="s">
        <v>129</v>
      </c>
      <c r="E559" s="30"/>
      <c r="F559" s="176" t="s">
        <v>1004</v>
      </c>
      <c r="G559" s="30"/>
      <c r="H559" s="30"/>
      <c r="I559" s="30"/>
      <c r="J559" s="30"/>
      <c r="K559" s="30"/>
      <c r="L559" s="30"/>
      <c r="M559" s="33"/>
      <c r="N559" s="177"/>
      <c r="O559" s="178"/>
      <c r="P559" s="65"/>
      <c r="Q559" s="65"/>
      <c r="R559" s="65"/>
      <c r="S559" s="65"/>
      <c r="T559" s="65"/>
      <c r="U559" s="65"/>
      <c r="V559" s="65"/>
      <c r="W559" s="65"/>
      <c r="X559" s="66"/>
      <c r="Y559" s="28"/>
      <c r="Z559" s="28"/>
      <c r="AA559" s="28"/>
      <c r="AB559" s="28"/>
      <c r="AC559" s="28"/>
      <c r="AD559" s="28"/>
      <c r="AE559" s="28"/>
      <c r="AT559" s="14" t="s">
        <v>129</v>
      </c>
      <c r="AU559" s="14" t="s">
        <v>74</v>
      </c>
    </row>
    <row r="560" spans="1:65" s="2" customFormat="1" ht="33" customHeight="1">
      <c r="A560" s="28"/>
      <c r="B560" s="29"/>
      <c r="C560" s="160" t="s">
        <v>1006</v>
      </c>
      <c r="D560" s="160" t="s">
        <v>122</v>
      </c>
      <c r="E560" s="161" t="s">
        <v>1007</v>
      </c>
      <c r="F560" s="162" t="s">
        <v>1008</v>
      </c>
      <c r="G560" s="163" t="s">
        <v>125</v>
      </c>
      <c r="H560" s="164">
        <v>1</v>
      </c>
      <c r="I560" s="165">
        <v>22.2</v>
      </c>
      <c r="J560" s="166"/>
      <c r="K560" s="165">
        <f>ROUND(P560*H560,2)</f>
        <v>22.2</v>
      </c>
      <c r="L560" s="162" t="s">
        <v>126</v>
      </c>
      <c r="M560" s="167"/>
      <c r="N560" s="168" t="s">
        <v>1</v>
      </c>
      <c r="O560" s="169" t="s">
        <v>37</v>
      </c>
      <c r="P560" s="170">
        <f>I560+J560</f>
        <v>22.2</v>
      </c>
      <c r="Q560" s="170">
        <f>ROUND(I560*H560,2)</f>
        <v>22.2</v>
      </c>
      <c r="R560" s="170">
        <f>ROUND(J560*H560,2)</f>
        <v>0</v>
      </c>
      <c r="S560" s="171">
        <v>0</v>
      </c>
      <c r="T560" s="171">
        <f>S560*H560</f>
        <v>0</v>
      </c>
      <c r="U560" s="171">
        <v>0</v>
      </c>
      <c r="V560" s="171">
        <f>U560*H560</f>
        <v>0</v>
      </c>
      <c r="W560" s="171">
        <v>0</v>
      </c>
      <c r="X560" s="172">
        <f>W560*H560</f>
        <v>0</v>
      </c>
      <c r="Y560" s="28"/>
      <c r="Z560" s="28"/>
      <c r="AA560" s="28"/>
      <c r="AB560" s="28"/>
      <c r="AC560" s="28"/>
      <c r="AD560" s="28"/>
      <c r="AE560" s="28"/>
      <c r="AR560" s="173" t="s">
        <v>153</v>
      </c>
      <c r="AT560" s="173" t="s">
        <v>122</v>
      </c>
      <c r="AU560" s="173" t="s">
        <v>74</v>
      </c>
      <c r="AY560" s="14" t="s">
        <v>127</v>
      </c>
      <c r="BE560" s="174">
        <f>IF(O560="základní",K560,0)</f>
        <v>22.2</v>
      </c>
      <c r="BF560" s="174">
        <f>IF(O560="snížená",K560,0)</f>
        <v>0</v>
      </c>
      <c r="BG560" s="174">
        <f>IF(O560="zákl. přenesená",K560,0)</f>
        <v>0</v>
      </c>
      <c r="BH560" s="174">
        <f>IF(O560="sníž. přenesená",K560,0)</f>
        <v>0</v>
      </c>
      <c r="BI560" s="174">
        <f>IF(O560="nulová",K560,0)</f>
        <v>0</v>
      </c>
      <c r="BJ560" s="14" t="s">
        <v>82</v>
      </c>
      <c r="BK560" s="174">
        <f>ROUND(P560*H560,2)</f>
        <v>22.2</v>
      </c>
      <c r="BL560" s="14" t="s">
        <v>137</v>
      </c>
      <c r="BM560" s="173" t="s">
        <v>1009</v>
      </c>
    </row>
    <row r="561" spans="1:65" s="2" customFormat="1" ht="19.5">
      <c r="A561" s="28"/>
      <c r="B561" s="29"/>
      <c r="C561" s="30"/>
      <c r="D561" s="175" t="s">
        <v>129</v>
      </c>
      <c r="E561" s="30"/>
      <c r="F561" s="176" t="s">
        <v>1008</v>
      </c>
      <c r="G561" s="30"/>
      <c r="H561" s="30"/>
      <c r="I561" s="30"/>
      <c r="J561" s="30"/>
      <c r="K561" s="30"/>
      <c r="L561" s="30"/>
      <c r="M561" s="33"/>
      <c r="N561" s="177"/>
      <c r="O561" s="178"/>
      <c r="P561" s="65"/>
      <c r="Q561" s="65"/>
      <c r="R561" s="65"/>
      <c r="S561" s="65"/>
      <c r="T561" s="65"/>
      <c r="U561" s="65"/>
      <c r="V561" s="65"/>
      <c r="W561" s="65"/>
      <c r="X561" s="66"/>
      <c r="Y561" s="28"/>
      <c r="Z561" s="28"/>
      <c r="AA561" s="28"/>
      <c r="AB561" s="28"/>
      <c r="AC561" s="28"/>
      <c r="AD561" s="28"/>
      <c r="AE561" s="28"/>
      <c r="AT561" s="14" t="s">
        <v>129</v>
      </c>
      <c r="AU561" s="14" t="s">
        <v>74</v>
      </c>
    </row>
    <row r="562" spans="1:65" s="2" customFormat="1" ht="37.9" customHeight="1">
      <c r="A562" s="28"/>
      <c r="B562" s="29"/>
      <c r="C562" s="160" t="s">
        <v>1010</v>
      </c>
      <c r="D562" s="160" t="s">
        <v>122</v>
      </c>
      <c r="E562" s="161" t="s">
        <v>1011</v>
      </c>
      <c r="F562" s="162" t="s">
        <v>1012</v>
      </c>
      <c r="G562" s="163" t="s">
        <v>125</v>
      </c>
      <c r="H562" s="164">
        <v>1</v>
      </c>
      <c r="I562" s="165">
        <v>60.6</v>
      </c>
      <c r="J562" s="166"/>
      <c r="K562" s="165">
        <f>ROUND(P562*H562,2)</f>
        <v>60.6</v>
      </c>
      <c r="L562" s="162" t="s">
        <v>126</v>
      </c>
      <c r="M562" s="167"/>
      <c r="N562" s="168" t="s">
        <v>1</v>
      </c>
      <c r="O562" s="169" t="s">
        <v>37</v>
      </c>
      <c r="P562" s="170">
        <f>I562+J562</f>
        <v>60.6</v>
      </c>
      <c r="Q562" s="170">
        <f>ROUND(I562*H562,2)</f>
        <v>60.6</v>
      </c>
      <c r="R562" s="170">
        <f>ROUND(J562*H562,2)</f>
        <v>0</v>
      </c>
      <c r="S562" s="171">
        <v>0</v>
      </c>
      <c r="T562" s="171">
        <f>S562*H562</f>
        <v>0</v>
      </c>
      <c r="U562" s="171">
        <v>0</v>
      </c>
      <c r="V562" s="171">
        <f>U562*H562</f>
        <v>0</v>
      </c>
      <c r="W562" s="171">
        <v>0</v>
      </c>
      <c r="X562" s="172">
        <f>W562*H562</f>
        <v>0</v>
      </c>
      <c r="Y562" s="28"/>
      <c r="Z562" s="28"/>
      <c r="AA562" s="28"/>
      <c r="AB562" s="28"/>
      <c r="AC562" s="28"/>
      <c r="AD562" s="28"/>
      <c r="AE562" s="28"/>
      <c r="AR562" s="173" t="s">
        <v>153</v>
      </c>
      <c r="AT562" s="173" t="s">
        <v>122</v>
      </c>
      <c r="AU562" s="173" t="s">
        <v>74</v>
      </c>
      <c r="AY562" s="14" t="s">
        <v>127</v>
      </c>
      <c r="BE562" s="174">
        <f>IF(O562="základní",K562,0)</f>
        <v>60.6</v>
      </c>
      <c r="BF562" s="174">
        <f>IF(O562="snížená",K562,0)</f>
        <v>0</v>
      </c>
      <c r="BG562" s="174">
        <f>IF(O562="zákl. přenesená",K562,0)</f>
        <v>0</v>
      </c>
      <c r="BH562" s="174">
        <f>IF(O562="sníž. přenesená",K562,0)</f>
        <v>0</v>
      </c>
      <c r="BI562" s="174">
        <f>IF(O562="nulová",K562,0)</f>
        <v>0</v>
      </c>
      <c r="BJ562" s="14" t="s">
        <v>82</v>
      </c>
      <c r="BK562" s="174">
        <f>ROUND(P562*H562,2)</f>
        <v>60.6</v>
      </c>
      <c r="BL562" s="14" t="s">
        <v>137</v>
      </c>
      <c r="BM562" s="173" t="s">
        <v>1013</v>
      </c>
    </row>
    <row r="563" spans="1:65" s="2" customFormat="1" ht="19.5">
      <c r="A563" s="28"/>
      <c r="B563" s="29"/>
      <c r="C563" s="30"/>
      <c r="D563" s="175" t="s">
        <v>129</v>
      </c>
      <c r="E563" s="30"/>
      <c r="F563" s="176" t="s">
        <v>1012</v>
      </c>
      <c r="G563" s="30"/>
      <c r="H563" s="30"/>
      <c r="I563" s="30"/>
      <c r="J563" s="30"/>
      <c r="K563" s="30"/>
      <c r="L563" s="30"/>
      <c r="M563" s="33"/>
      <c r="N563" s="177"/>
      <c r="O563" s="178"/>
      <c r="P563" s="65"/>
      <c r="Q563" s="65"/>
      <c r="R563" s="65"/>
      <c r="S563" s="65"/>
      <c r="T563" s="65"/>
      <c r="U563" s="65"/>
      <c r="V563" s="65"/>
      <c r="W563" s="65"/>
      <c r="X563" s="66"/>
      <c r="Y563" s="28"/>
      <c r="Z563" s="28"/>
      <c r="AA563" s="28"/>
      <c r="AB563" s="28"/>
      <c r="AC563" s="28"/>
      <c r="AD563" s="28"/>
      <c r="AE563" s="28"/>
      <c r="AT563" s="14" t="s">
        <v>129</v>
      </c>
      <c r="AU563" s="14" t="s">
        <v>74</v>
      </c>
    </row>
    <row r="564" spans="1:65" s="2" customFormat="1" ht="24.2" customHeight="1">
      <c r="A564" s="28"/>
      <c r="B564" s="29"/>
      <c r="C564" s="160" t="s">
        <v>1014</v>
      </c>
      <c r="D564" s="160" t="s">
        <v>122</v>
      </c>
      <c r="E564" s="161" t="s">
        <v>1015</v>
      </c>
      <c r="F564" s="162" t="s">
        <v>1016</v>
      </c>
      <c r="G564" s="163" t="s">
        <v>125</v>
      </c>
      <c r="H564" s="164">
        <v>1</v>
      </c>
      <c r="I564" s="165">
        <v>73.8</v>
      </c>
      <c r="J564" s="166"/>
      <c r="K564" s="165">
        <f>ROUND(P564*H564,2)</f>
        <v>73.8</v>
      </c>
      <c r="L564" s="162" t="s">
        <v>126</v>
      </c>
      <c r="M564" s="167"/>
      <c r="N564" s="168" t="s">
        <v>1</v>
      </c>
      <c r="O564" s="169" t="s">
        <v>37</v>
      </c>
      <c r="P564" s="170">
        <f>I564+J564</f>
        <v>73.8</v>
      </c>
      <c r="Q564" s="170">
        <f>ROUND(I564*H564,2)</f>
        <v>73.8</v>
      </c>
      <c r="R564" s="170">
        <f>ROUND(J564*H564,2)</f>
        <v>0</v>
      </c>
      <c r="S564" s="171">
        <v>0</v>
      </c>
      <c r="T564" s="171">
        <f>S564*H564</f>
        <v>0</v>
      </c>
      <c r="U564" s="171">
        <v>0</v>
      </c>
      <c r="V564" s="171">
        <f>U564*H564</f>
        <v>0</v>
      </c>
      <c r="W564" s="171">
        <v>0</v>
      </c>
      <c r="X564" s="172">
        <f>W564*H564</f>
        <v>0</v>
      </c>
      <c r="Y564" s="28"/>
      <c r="Z564" s="28"/>
      <c r="AA564" s="28"/>
      <c r="AB564" s="28"/>
      <c r="AC564" s="28"/>
      <c r="AD564" s="28"/>
      <c r="AE564" s="28"/>
      <c r="AR564" s="173" t="s">
        <v>153</v>
      </c>
      <c r="AT564" s="173" t="s">
        <v>122</v>
      </c>
      <c r="AU564" s="173" t="s">
        <v>74</v>
      </c>
      <c r="AY564" s="14" t="s">
        <v>127</v>
      </c>
      <c r="BE564" s="174">
        <f>IF(O564="základní",K564,0)</f>
        <v>73.8</v>
      </c>
      <c r="BF564" s="174">
        <f>IF(O564="snížená",K564,0)</f>
        <v>0</v>
      </c>
      <c r="BG564" s="174">
        <f>IF(O564="zákl. přenesená",K564,0)</f>
        <v>0</v>
      </c>
      <c r="BH564" s="174">
        <f>IF(O564="sníž. přenesená",K564,0)</f>
        <v>0</v>
      </c>
      <c r="BI564" s="174">
        <f>IF(O564="nulová",K564,0)</f>
        <v>0</v>
      </c>
      <c r="BJ564" s="14" t="s">
        <v>82</v>
      </c>
      <c r="BK564" s="174">
        <f>ROUND(P564*H564,2)</f>
        <v>73.8</v>
      </c>
      <c r="BL564" s="14" t="s">
        <v>137</v>
      </c>
      <c r="BM564" s="173" t="s">
        <v>1017</v>
      </c>
    </row>
    <row r="565" spans="1:65" s="2" customFormat="1" ht="19.5">
      <c r="A565" s="28"/>
      <c r="B565" s="29"/>
      <c r="C565" s="30"/>
      <c r="D565" s="175" t="s">
        <v>129</v>
      </c>
      <c r="E565" s="30"/>
      <c r="F565" s="176" t="s">
        <v>1016</v>
      </c>
      <c r="G565" s="30"/>
      <c r="H565" s="30"/>
      <c r="I565" s="30"/>
      <c r="J565" s="30"/>
      <c r="K565" s="30"/>
      <c r="L565" s="30"/>
      <c r="M565" s="33"/>
      <c r="N565" s="177"/>
      <c r="O565" s="178"/>
      <c r="P565" s="65"/>
      <c r="Q565" s="65"/>
      <c r="R565" s="65"/>
      <c r="S565" s="65"/>
      <c r="T565" s="65"/>
      <c r="U565" s="65"/>
      <c r="V565" s="65"/>
      <c r="W565" s="65"/>
      <c r="X565" s="66"/>
      <c r="Y565" s="28"/>
      <c r="Z565" s="28"/>
      <c r="AA565" s="28"/>
      <c r="AB565" s="28"/>
      <c r="AC565" s="28"/>
      <c r="AD565" s="28"/>
      <c r="AE565" s="28"/>
      <c r="AT565" s="14" t="s">
        <v>129</v>
      </c>
      <c r="AU565" s="14" t="s">
        <v>74</v>
      </c>
    </row>
    <row r="566" spans="1:65" s="2" customFormat="1" ht="24.2" customHeight="1">
      <c r="A566" s="28"/>
      <c r="B566" s="29"/>
      <c r="C566" s="160" t="s">
        <v>1018</v>
      </c>
      <c r="D566" s="160" t="s">
        <v>122</v>
      </c>
      <c r="E566" s="161" t="s">
        <v>1019</v>
      </c>
      <c r="F566" s="162" t="s">
        <v>1020</v>
      </c>
      <c r="G566" s="163" t="s">
        <v>125</v>
      </c>
      <c r="H566" s="164">
        <v>1</v>
      </c>
      <c r="I566" s="165">
        <v>1280</v>
      </c>
      <c r="J566" s="166"/>
      <c r="K566" s="165">
        <f>ROUND(P566*H566,2)</f>
        <v>1280</v>
      </c>
      <c r="L566" s="162" t="s">
        <v>126</v>
      </c>
      <c r="M566" s="167"/>
      <c r="N566" s="168" t="s">
        <v>1</v>
      </c>
      <c r="O566" s="169" t="s">
        <v>37</v>
      </c>
      <c r="P566" s="170">
        <f>I566+J566</f>
        <v>1280</v>
      </c>
      <c r="Q566" s="170">
        <f>ROUND(I566*H566,2)</f>
        <v>1280</v>
      </c>
      <c r="R566" s="170">
        <f>ROUND(J566*H566,2)</f>
        <v>0</v>
      </c>
      <c r="S566" s="171">
        <v>0</v>
      </c>
      <c r="T566" s="171">
        <f>S566*H566</f>
        <v>0</v>
      </c>
      <c r="U566" s="171">
        <v>0</v>
      </c>
      <c r="V566" s="171">
        <f>U566*H566</f>
        <v>0</v>
      </c>
      <c r="W566" s="171">
        <v>0</v>
      </c>
      <c r="X566" s="172">
        <f>W566*H566</f>
        <v>0</v>
      </c>
      <c r="Y566" s="28"/>
      <c r="Z566" s="28"/>
      <c r="AA566" s="28"/>
      <c r="AB566" s="28"/>
      <c r="AC566" s="28"/>
      <c r="AD566" s="28"/>
      <c r="AE566" s="28"/>
      <c r="AR566" s="173" t="s">
        <v>153</v>
      </c>
      <c r="AT566" s="173" t="s">
        <v>122</v>
      </c>
      <c r="AU566" s="173" t="s">
        <v>74</v>
      </c>
      <c r="AY566" s="14" t="s">
        <v>127</v>
      </c>
      <c r="BE566" s="174">
        <f>IF(O566="základní",K566,0)</f>
        <v>1280</v>
      </c>
      <c r="BF566" s="174">
        <f>IF(O566="snížená",K566,0)</f>
        <v>0</v>
      </c>
      <c r="BG566" s="174">
        <f>IF(O566="zákl. přenesená",K566,0)</f>
        <v>0</v>
      </c>
      <c r="BH566" s="174">
        <f>IF(O566="sníž. přenesená",K566,0)</f>
        <v>0</v>
      </c>
      <c r="BI566" s="174">
        <f>IF(O566="nulová",K566,0)</f>
        <v>0</v>
      </c>
      <c r="BJ566" s="14" t="s">
        <v>82</v>
      </c>
      <c r="BK566" s="174">
        <f>ROUND(P566*H566,2)</f>
        <v>1280</v>
      </c>
      <c r="BL566" s="14" t="s">
        <v>137</v>
      </c>
      <c r="BM566" s="173" t="s">
        <v>1021</v>
      </c>
    </row>
    <row r="567" spans="1:65" s="2" customFormat="1" ht="19.5">
      <c r="A567" s="28"/>
      <c r="B567" s="29"/>
      <c r="C567" s="30"/>
      <c r="D567" s="175" t="s">
        <v>129</v>
      </c>
      <c r="E567" s="30"/>
      <c r="F567" s="176" t="s">
        <v>1020</v>
      </c>
      <c r="G567" s="30"/>
      <c r="H567" s="30"/>
      <c r="I567" s="30"/>
      <c r="J567" s="30"/>
      <c r="K567" s="30"/>
      <c r="L567" s="30"/>
      <c r="M567" s="33"/>
      <c r="N567" s="177"/>
      <c r="O567" s="178"/>
      <c r="P567" s="65"/>
      <c r="Q567" s="65"/>
      <c r="R567" s="65"/>
      <c r="S567" s="65"/>
      <c r="T567" s="65"/>
      <c r="U567" s="65"/>
      <c r="V567" s="65"/>
      <c r="W567" s="65"/>
      <c r="X567" s="66"/>
      <c r="Y567" s="28"/>
      <c r="Z567" s="28"/>
      <c r="AA567" s="28"/>
      <c r="AB567" s="28"/>
      <c r="AC567" s="28"/>
      <c r="AD567" s="28"/>
      <c r="AE567" s="28"/>
      <c r="AT567" s="14" t="s">
        <v>129</v>
      </c>
      <c r="AU567" s="14" t="s">
        <v>74</v>
      </c>
    </row>
    <row r="568" spans="1:65" s="2" customFormat="1" ht="24.2" customHeight="1">
      <c r="A568" s="28"/>
      <c r="B568" s="29"/>
      <c r="C568" s="160" t="s">
        <v>1022</v>
      </c>
      <c r="D568" s="160" t="s">
        <v>122</v>
      </c>
      <c r="E568" s="161" t="s">
        <v>1023</v>
      </c>
      <c r="F568" s="162" t="s">
        <v>1024</v>
      </c>
      <c r="G568" s="163" t="s">
        <v>125</v>
      </c>
      <c r="H568" s="164">
        <v>1</v>
      </c>
      <c r="I568" s="165">
        <v>180</v>
      </c>
      <c r="J568" s="166"/>
      <c r="K568" s="165">
        <f>ROUND(P568*H568,2)</f>
        <v>180</v>
      </c>
      <c r="L568" s="162" t="s">
        <v>126</v>
      </c>
      <c r="M568" s="167"/>
      <c r="N568" s="168" t="s">
        <v>1</v>
      </c>
      <c r="O568" s="169" t="s">
        <v>37</v>
      </c>
      <c r="P568" s="170">
        <f>I568+J568</f>
        <v>180</v>
      </c>
      <c r="Q568" s="170">
        <f>ROUND(I568*H568,2)</f>
        <v>180</v>
      </c>
      <c r="R568" s="170">
        <f>ROUND(J568*H568,2)</f>
        <v>0</v>
      </c>
      <c r="S568" s="171">
        <v>0</v>
      </c>
      <c r="T568" s="171">
        <f>S568*H568</f>
        <v>0</v>
      </c>
      <c r="U568" s="171">
        <v>0</v>
      </c>
      <c r="V568" s="171">
        <f>U568*H568</f>
        <v>0</v>
      </c>
      <c r="W568" s="171">
        <v>0</v>
      </c>
      <c r="X568" s="172">
        <f>W568*H568</f>
        <v>0</v>
      </c>
      <c r="Y568" s="28"/>
      <c r="Z568" s="28"/>
      <c r="AA568" s="28"/>
      <c r="AB568" s="28"/>
      <c r="AC568" s="28"/>
      <c r="AD568" s="28"/>
      <c r="AE568" s="28"/>
      <c r="AR568" s="173" t="s">
        <v>153</v>
      </c>
      <c r="AT568" s="173" t="s">
        <v>122</v>
      </c>
      <c r="AU568" s="173" t="s">
        <v>74</v>
      </c>
      <c r="AY568" s="14" t="s">
        <v>127</v>
      </c>
      <c r="BE568" s="174">
        <f>IF(O568="základní",K568,0)</f>
        <v>180</v>
      </c>
      <c r="BF568" s="174">
        <f>IF(O568="snížená",K568,0)</f>
        <v>0</v>
      </c>
      <c r="BG568" s="174">
        <f>IF(O568="zákl. přenesená",K568,0)</f>
        <v>0</v>
      </c>
      <c r="BH568" s="174">
        <f>IF(O568="sníž. přenesená",K568,0)</f>
        <v>0</v>
      </c>
      <c r="BI568" s="174">
        <f>IF(O568="nulová",K568,0)</f>
        <v>0</v>
      </c>
      <c r="BJ568" s="14" t="s">
        <v>82</v>
      </c>
      <c r="BK568" s="174">
        <f>ROUND(P568*H568,2)</f>
        <v>180</v>
      </c>
      <c r="BL568" s="14" t="s">
        <v>137</v>
      </c>
      <c r="BM568" s="173" t="s">
        <v>1025</v>
      </c>
    </row>
    <row r="569" spans="1:65" s="2" customFormat="1" ht="19.5">
      <c r="A569" s="28"/>
      <c r="B569" s="29"/>
      <c r="C569" s="30"/>
      <c r="D569" s="175" t="s">
        <v>129</v>
      </c>
      <c r="E569" s="30"/>
      <c r="F569" s="176" t="s">
        <v>1024</v>
      </c>
      <c r="G569" s="30"/>
      <c r="H569" s="30"/>
      <c r="I569" s="30"/>
      <c r="J569" s="30"/>
      <c r="K569" s="30"/>
      <c r="L569" s="30"/>
      <c r="M569" s="33"/>
      <c r="N569" s="177"/>
      <c r="O569" s="178"/>
      <c r="P569" s="65"/>
      <c r="Q569" s="65"/>
      <c r="R569" s="65"/>
      <c r="S569" s="65"/>
      <c r="T569" s="65"/>
      <c r="U569" s="65"/>
      <c r="V569" s="65"/>
      <c r="W569" s="65"/>
      <c r="X569" s="66"/>
      <c r="Y569" s="28"/>
      <c r="Z569" s="28"/>
      <c r="AA569" s="28"/>
      <c r="AB569" s="28"/>
      <c r="AC569" s="28"/>
      <c r="AD569" s="28"/>
      <c r="AE569" s="28"/>
      <c r="AT569" s="14" t="s">
        <v>129</v>
      </c>
      <c r="AU569" s="14" t="s">
        <v>74</v>
      </c>
    </row>
    <row r="570" spans="1:65" s="2" customFormat="1" ht="37.9" customHeight="1">
      <c r="A570" s="28"/>
      <c r="B570" s="29"/>
      <c r="C570" s="160" t="s">
        <v>1026</v>
      </c>
      <c r="D570" s="160" t="s">
        <v>122</v>
      </c>
      <c r="E570" s="161" t="s">
        <v>1027</v>
      </c>
      <c r="F570" s="162" t="s">
        <v>1028</v>
      </c>
      <c r="G570" s="163" t="s">
        <v>125</v>
      </c>
      <c r="H570" s="164">
        <v>8</v>
      </c>
      <c r="I570" s="165">
        <v>741</v>
      </c>
      <c r="J570" s="166"/>
      <c r="K570" s="165">
        <f>ROUND(P570*H570,2)</f>
        <v>5928</v>
      </c>
      <c r="L570" s="162" t="s">
        <v>126</v>
      </c>
      <c r="M570" s="167"/>
      <c r="N570" s="168" t="s">
        <v>1</v>
      </c>
      <c r="O570" s="169" t="s">
        <v>37</v>
      </c>
      <c r="P570" s="170">
        <f>I570+J570</f>
        <v>741</v>
      </c>
      <c r="Q570" s="170">
        <f>ROUND(I570*H570,2)</f>
        <v>5928</v>
      </c>
      <c r="R570" s="170">
        <f>ROUND(J570*H570,2)</f>
        <v>0</v>
      </c>
      <c r="S570" s="171">
        <v>0</v>
      </c>
      <c r="T570" s="171">
        <f>S570*H570</f>
        <v>0</v>
      </c>
      <c r="U570" s="171">
        <v>0</v>
      </c>
      <c r="V570" s="171">
        <f>U570*H570</f>
        <v>0</v>
      </c>
      <c r="W570" s="171">
        <v>0</v>
      </c>
      <c r="X570" s="172">
        <f>W570*H570</f>
        <v>0</v>
      </c>
      <c r="Y570" s="28"/>
      <c r="Z570" s="28"/>
      <c r="AA570" s="28"/>
      <c r="AB570" s="28"/>
      <c r="AC570" s="28"/>
      <c r="AD570" s="28"/>
      <c r="AE570" s="28"/>
      <c r="AR570" s="173" t="s">
        <v>153</v>
      </c>
      <c r="AT570" s="173" t="s">
        <v>122</v>
      </c>
      <c r="AU570" s="173" t="s">
        <v>74</v>
      </c>
      <c r="AY570" s="14" t="s">
        <v>127</v>
      </c>
      <c r="BE570" s="174">
        <f>IF(O570="základní",K570,0)</f>
        <v>5928</v>
      </c>
      <c r="BF570" s="174">
        <f>IF(O570="snížená",K570,0)</f>
        <v>0</v>
      </c>
      <c r="BG570" s="174">
        <f>IF(O570="zákl. přenesená",K570,0)</f>
        <v>0</v>
      </c>
      <c r="BH570" s="174">
        <f>IF(O570="sníž. přenesená",K570,0)</f>
        <v>0</v>
      </c>
      <c r="BI570" s="174">
        <f>IF(O570="nulová",K570,0)</f>
        <v>0</v>
      </c>
      <c r="BJ570" s="14" t="s">
        <v>82</v>
      </c>
      <c r="BK570" s="174">
        <f>ROUND(P570*H570,2)</f>
        <v>5928</v>
      </c>
      <c r="BL570" s="14" t="s">
        <v>137</v>
      </c>
      <c r="BM570" s="173" t="s">
        <v>1029</v>
      </c>
    </row>
    <row r="571" spans="1:65" s="2" customFormat="1" ht="19.5">
      <c r="A571" s="28"/>
      <c r="B571" s="29"/>
      <c r="C571" s="30"/>
      <c r="D571" s="175" t="s">
        <v>129</v>
      </c>
      <c r="E571" s="30"/>
      <c r="F571" s="176" t="s">
        <v>1028</v>
      </c>
      <c r="G571" s="30"/>
      <c r="H571" s="30"/>
      <c r="I571" s="30"/>
      <c r="J571" s="30"/>
      <c r="K571" s="30"/>
      <c r="L571" s="30"/>
      <c r="M571" s="33"/>
      <c r="N571" s="177"/>
      <c r="O571" s="178"/>
      <c r="P571" s="65"/>
      <c r="Q571" s="65"/>
      <c r="R571" s="65"/>
      <c r="S571" s="65"/>
      <c r="T571" s="65"/>
      <c r="U571" s="65"/>
      <c r="V571" s="65"/>
      <c r="W571" s="65"/>
      <c r="X571" s="66"/>
      <c r="Y571" s="28"/>
      <c r="Z571" s="28"/>
      <c r="AA571" s="28"/>
      <c r="AB571" s="28"/>
      <c r="AC571" s="28"/>
      <c r="AD571" s="28"/>
      <c r="AE571" s="28"/>
      <c r="AT571" s="14" t="s">
        <v>129</v>
      </c>
      <c r="AU571" s="14" t="s">
        <v>74</v>
      </c>
    </row>
    <row r="572" spans="1:65" s="2" customFormat="1" ht="24.2" customHeight="1">
      <c r="A572" s="28"/>
      <c r="B572" s="29"/>
      <c r="C572" s="160" t="s">
        <v>1030</v>
      </c>
      <c r="D572" s="160" t="s">
        <v>122</v>
      </c>
      <c r="E572" s="161" t="s">
        <v>1031</v>
      </c>
      <c r="F572" s="162" t="s">
        <v>1032</v>
      </c>
      <c r="G572" s="163" t="s">
        <v>125</v>
      </c>
      <c r="H572" s="164">
        <v>1</v>
      </c>
      <c r="I572" s="165">
        <v>940</v>
      </c>
      <c r="J572" s="166"/>
      <c r="K572" s="165">
        <f>ROUND(P572*H572,2)</f>
        <v>940</v>
      </c>
      <c r="L572" s="162" t="s">
        <v>126</v>
      </c>
      <c r="M572" s="167"/>
      <c r="N572" s="168" t="s">
        <v>1</v>
      </c>
      <c r="O572" s="169" t="s">
        <v>37</v>
      </c>
      <c r="P572" s="170">
        <f>I572+J572</f>
        <v>940</v>
      </c>
      <c r="Q572" s="170">
        <f>ROUND(I572*H572,2)</f>
        <v>940</v>
      </c>
      <c r="R572" s="170">
        <f>ROUND(J572*H572,2)</f>
        <v>0</v>
      </c>
      <c r="S572" s="171">
        <v>0</v>
      </c>
      <c r="T572" s="171">
        <f>S572*H572</f>
        <v>0</v>
      </c>
      <c r="U572" s="171">
        <v>0</v>
      </c>
      <c r="V572" s="171">
        <f>U572*H572</f>
        <v>0</v>
      </c>
      <c r="W572" s="171">
        <v>0</v>
      </c>
      <c r="X572" s="172">
        <f>W572*H572</f>
        <v>0</v>
      </c>
      <c r="Y572" s="28"/>
      <c r="Z572" s="28"/>
      <c r="AA572" s="28"/>
      <c r="AB572" s="28"/>
      <c r="AC572" s="28"/>
      <c r="AD572" s="28"/>
      <c r="AE572" s="28"/>
      <c r="AR572" s="173" t="s">
        <v>153</v>
      </c>
      <c r="AT572" s="173" t="s">
        <v>122</v>
      </c>
      <c r="AU572" s="173" t="s">
        <v>74</v>
      </c>
      <c r="AY572" s="14" t="s">
        <v>127</v>
      </c>
      <c r="BE572" s="174">
        <f>IF(O572="základní",K572,0)</f>
        <v>940</v>
      </c>
      <c r="BF572" s="174">
        <f>IF(O572="snížená",K572,0)</f>
        <v>0</v>
      </c>
      <c r="BG572" s="174">
        <f>IF(O572="zákl. přenesená",K572,0)</f>
        <v>0</v>
      </c>
      <c r="BH572" s="174">
        <f>IF(O572="sníž. přenesená",K572,0)</f>
        <v>0</v>
      </c>
      <c r="BI572" s="174">
        <f>IF(O572="nulová",K572,0)</f>
        <v>0</v>
      </c>
      <c r="BJ572" s="14" t="s">
        <v>82</v>
      </c>
      <c r="BK572" s="174">
        <f>ROUND(P572*H572,2)</f>
        <v>940</v>
      </c>
      <c r="BL572" s="14" t="s">
        <v>137</v>
      </c>
      <c r="BM572" s="173" t="s">
        <v>1033</v>
      </c>
    </row>
    <row r="573" spans="1:65" s="2" customFormat="1" ht="19.5">
      <c r="A573" s="28"/>
      <c r="B573" s="29"/>
      <c r="C573" s="30"/>
      <c r="D573" s="175" t="s">
        <v>129</v>
      </c>
      <c r="E573" s="30"/>
      <c r="F573" s="176" t="s">
        <v>1032</v>
      </c>
      <c r="G573" s="30"/>
      <c r="H573" s="30"/>
      <c r="I573" s="30"/>
      <c r="J573" s="30"/>
      <c r="K573" s="30"/>
      <c r="L573" s="30"/>
      <c r="M573" s="33"/>
      <c r="N573" s="177"/>
      <c r="O573" s="178"/>
      <c r="P573" s="65"/>
      <c r="Q573" s="65"/>
      <c r="R573" s="65"/>
      <c r="S573" s="65"/>
      <c r="T573" s="65"/>
      <c r="U573" s="65"/>
      <c r="V573" s="65"/>
      <c r="W573" s="65"/>
      <c r="X573" s="66"/>
      <c r="Y573" s="28"/>
      <c r="Z573" s="28"/>
      <c r="AA573" s="28"/>
      <c r="AB573" s="28"/>
      <c r="AC573" s="28"/>
      <c r="AD573" s="28"/>
      <c r="AE573" s="28"/>
      <c r="AT573" s="14" t="s">
        <v>129</v>
      </c>
      <c r="AU573" s="14" t="s">
        <v>74</v>
      </c>
    </row>
    <row r="574" spans="1:65" s="2" customFormat="1" ht="24.2" customHeight="1">
      <c r="A574" s="28"/>
      <c r="B574" s="29"/>
      <c r="C574" s="160" t="s">
        <v>1034</v>
      </c>
      <c r="D574" s="160" t="s">
        <v>122</v>
      </c>
      <c r="E574" s="161" t="s">
        <v>1035</v>
      </c>
      <c r="F574" s="162" t="s">
        <v>1036</v>
      </c>
      <c r="G574" s="163" t="s">
        <v>694</v>
      </c>
      <c r="H574" s="164">
        <v>1</v>
      </c>
      <c r="I574" s="165">
        <v>124</v>
      </c>
      <c r="J574" s="166"/>
      <c r="K574" s="165">
        <f>ROUND(P574*H574,2)</f>
        <v>124</v>
      </c>
      <c r="L574" s="162" t="s">
        <v>126</v>
      </c>
      <c r="M574" s="167"/>
      <c r="N574" s="168" t="s">
        <v>1</v>
      </c>
      <c r="O574" s="169" t="s">
        <v>37</v>
      </c>
      <c r="P574" s="170">
        <f>I574+J574</f>
        <v>124</v>
      </c>
      <c r="Q574" s="170">
        <f>ROUND(I574*H574,2)</f>
        <v>124</v>
      </c>
      <c r="R574" s="170">
        <f>ROUND(J574*H574,2)</f>
        <v>0</v>
      </c>
      <c r="S574" s="171">
        <v>0</v>
      </c>
      <c r="T574" s="171">
        <f>S574*H574</f>
        <v>0</v>
      </c>
      <c r="U574" s="171">
        <v>0</v>
      </c>
      <c r="V574" s="171">
        <f>U574*H574</f>
        <v>0</v>
      </c>
      <c r="W574" s="171">
        <v>0</v>
      </c>
      <c r="X574" s="172">
        <f>W574*H574</f>
        <v>0</v>
      </c>
      <c r="Y574" s="28"/>
      <c r="Z574" s="28"/>
      <c r="AA574" s="28"/>
      <c r="AB574" s="28"/>
      <c r="AC574" s="28"/>
      <c r="AD574" s="28"/>
      <c r="AE574" s="28"/>
      <c r="AR574" s="173" t="s">
        <v>153</v>
      </c>
      <c r="AT574" s="173" t="s">
        <v>122</v>
      </c>
      <c r="AU574" s="173" t="s">
        <v>74</v>
      </c>
      <c r="AY574" s="14" t="s">
        <v>127</v>
      </c>
      <c r="BE574" s="174">
        <f>IF(O574="základní",K574,0)</f>
        <v>124</v>
      </c>
      <c r="BF574" s="174">
        <f>IF(O574="snížená",K574,0)</f>
        <v>0</v>
      </c>
      <c r="BG574" s="174">
        <f>IF(O574="zákl. přenesená",K574,0)</f>
        <v>0</v>
      </c>
      <c r="BH574" s="174">
        <f>IF(O574="sníž. přenesená",K574,0)</f>
        <v>0</v>
      </c>
      <c r="BI574" s="174">
        <f>IF(O574="nulová",K574,0)</f>
        <v>0</v>
      </c>
      <c r="BJ574" s="14" t="s">
        <v>82</v>
      </c>
      <c r="BK574" s="174">
        <f>ROUND(P574*H574,2)</f>
        <v>124</v>
      </c>
      <c r="BL574" s="14" t="s">
        <v>137</v>
      </c>
      <c r="BM574" s="173" t="s">
        <v>1037</v>
      </c>
    </row>
    <row r="575" spans="1:65" s="2" customFormat="1" ht="19.5">
      <c r="A575" s="28"/>
      <c r="B575" s="29"/>
      <c r="C575" s="30"/>
      <c r="D575" s="175" t="s">
        <v>129</v>
      </c>
      <c r="E575" s="30"/>
      <c r="F575" s="176" t="s">
        <v>1036</v>
      </c>
      <c r="G575" s="30"/>
      <c r="H575" s="30"/>
      <c r="I575" s="30"/>
      <c r="J575" s="30"/>
      <c r="K575" s="30"/>
      <c r="L575" s="30"/>
      <c r="M575" s="33"/>
      <c r="N575" s="177"/>
      <c r="O575" s="178"/>
      <c r="P575" s="65"/>
      <c r="Q575" s="65"/>
      <c r="R575" s="65"/>
      <c r="S575" s="65"/>
      <c r="T575" s="65"/>
      <c r="U575" s="65"/>
      <c r="V575" s="65"/>
      <c r="W575" s="65"/>
      <c r="X575" s="66"/>
      <c r="Y575" s="28"/>
      <c r="Z575" s="28"/>
      <c r="AA575" s="28"/>
      <c r="AB575" s="28"/>
      <c r="AC575" s="28"/>
      <c r="AD575" s="28"/>
      <c r="AE575" s="28"/>
      <c r="AT575" s="14" t="s">
        <v>129</v>
      </c>
      <c r="AU575" s="14" t="s">
        <v>74</v>
      </c>
    </row>
    <row r="576" spans="1:65" s="2" customFormat="1" ht="37.9" customHeight="1">
      <c r="A576" s="28"/>
      <c r="B576" s="29"/>
      <c r="C576" s="160" t="s">
        <v>1038</v>
      </c>
      <c r="D576" s="160" t="s">
        <v>122</v>
      </c>
      <c r="E576" s="161" t="s">
        <v>1039</v>
      </c>
      <c r="F576" s="162" t="s">
        <v>1040</v>
      </c>
      <c r="G576" s="163" t="s">
        <v>125</v>
      </c>
      <c r="H576" s="164">
        <v>1</v>
      </c>
      <c r="I576" s="165">
        <v>499</v>
      </c>
      <c r="J576" s="166"/>
      <c r="K576" s="165">
        <f>ROUND(P576*H576,2)</f>
        <v>499</v>
      </c>
      <c r="L576" s="162" t="s">
        <v>126</v>
      </c>
      <c r="M576" s="167"/>
      <c r="N576" s="168" t="s">
        <v>1</v>
      </c>
      <c r="O576" s="169" t="s">
        <v>37</v>
      </c>
      <c r="P576" s="170">
        <f>I576+J576</f>
        <v>499</v>
      </c>
      <c r="Q576" s="170">
        <f>ROUND(I576*H576,2)</f>
        <v>499</v>
      </c>
      <c r="R576" s="170">
        <f>ROUND(J576*H576,2)</f>
        <v>0</v>
      </c>
      <c r="S576" s="171">
        <v>0</v>
      </c>
      <c r="T576" s="171">
        <f>S576*H576</f>
        <v>0</v>
      </c>
      <c r="U576" s="171">
        <v>0</v>
      </c>
      <c r="V576" s="171">
        <f>U576*H576</f>
        <v>0</v>
      </c>
      <c r="W576" s="171">
        <v>0</v>
      </c>
      <c r="X576" s="172">
        <f>W576*H576</f>
        <v>0</v>
      </c>
      <c r="Y576" s="28"/>
      <c r="Z576" s="28"/>
      <c r="AA576" s="28"/>
      <c r="AB576" s="28"/>
      <c r="AC576" s="28"/>
      <c r="AD576" s="28"/>
      <c r="AE576" s="28"/>
      <c r="AR576" s="173" t="s">
        <v>153</v>
      </c>
      <c r="AT576" s="173" t="s">
        <v>122</v>
      </c>
      <c r="AU576" s="173" t="s">
        <v>74</v>
      </c>
      <c r="AY576" s="14" t="s">
        <v>127</v>
      </c>
      <c r="BE576" s="174">
        <f>IF(O576="základní",K576,0)</f>
        <v>499</v>
      </c>
      <c r="BF576" s="174">
        <f>IF(O576="snížená",K576,0)</f>
        <v>0</v>
      </c>
      <c r="BG576" s="174">
        <f>IF(O576="zákl. přenesená",K576,0)</f>
        <v>0</v>
      </c>
      <c r="BH576" s="174">
        <f>IF(O576="sníž. přenesená",K576,0)</f>
        <v>0</v>
      </c>
      <c r="BI576" s="174">
        <f>IF(O576="nulová",K576,0)</f>
        <v>0</v>
      </c>
      <c r="BJ576" s="14" t="s">
        <v>82</v>
      </c>
      <c r="BK576" s="174">
        <f>ROUND(P576*H576,2)</f>
        <v>499</v>
      </c>
      <c r="BL576" s="14" t="s">
        <v>137</v>
      </c>
      <c r="BM576" s="173" t="s">
        <v>1041</v>
      </c>
    </row>
    <row r="577" spans="1:65" s="2" customFormat="1" ht="19.5">
      <c r="A577" s="28"/>
      <c r="B577" s="29"/>
      <c r="C577" s="30"/>
      <c r="D577" s="175" t="s">
        <v>129</v>
      </c>
      <c r="E577" s="30"/>
      <c r="F577" s="176" t="s">
        <v>1040</v>
      </c>
      <c r="G577" s="30"/>
      <c r="H577" s="30"/>
      <c r="I577" s="30"/>
      <c r="J577" s="30"/>
      <c r="K577" s="30"/>
      <c r="L577" s="30"/>
      <c r="M577" s="33"/>
      <c r="N577" s="177"/>
      <c r="O577" s="178"/>
      <c r="P577" s="65"/>
      <c r="Q577" s="65"/>
      <c r="R577" s="65"/>
      <c r="S577" s="65"/>
      <c r="T577" s="65"/>
      <c r="U577" s="65"/>
      <c r="V577" s="65"/>
      <c r="W577" s="65"/>
      <c r="X577" s="66"/>
      <c r="Y577" s="28"/>
      <c r="Z577" s="28"/>
      <c r="AA577" s="28"/>
      <c r="AB577" s="28"/>
      <c r="AC577" s="28"/>
      <c r="AD577" s="28"/>
      <c r="AE577" s="28"/>
      <c r="AT577" s="14" t="s">
        <v>129</v>
      </c>
      <c r="AU577" s="14" t="s">
        <v>74</v>
      </c>
    </row>
    <row r="578" spans="1:65" s="2" customFormat="1" ht="24.2" customHeight="1">
      <c r="A578" s="28"/>
      <c r="B578" s="29"/>
      <c r="C578" s="160" t="s">
        <v>1042</v>
      </c>
      <c r="D578" s="160" t="s">
        <v>122</v>
      </c>
      <c r="E578" s="161" t="s">
        <v>1043</v>
      </c>
      <c r="F578" s="162" t="s">
        <v>1044</v>
      </c>
      <c r="G578" s="163" t="s">
        <v>125</v>
      </c>
      <c r="H578" s="164">
        <v>1</v>
      </c>
      <c r="I578" s="165">
        <v>18</v>
      </c>
      <c r="J578" s="166"/>
      <c r="K578" s="165">
        <f>ROUND(P578*H578,2)</f>
        <v>18</v>
      </c>
      <c r="L578" s="162" t="s">
        <v>126</v>
      </c>
      <c r="M578" s="167"/>
      <c r="N578" s="168" t="s">
        <v>1</v>
      </c>
      <c r="O578" s="169" t="s">
        <v>37</v>
      </c>
      <c r="P578" s="170">
        <f>I578+J578</f>
        <v>18</v>
      </c>
      <c r="Q578" s="170">
        <f>ROUND(I578*H578,2)</f>
        <v>18</v>
      </c>
      <c r="R578" s="170">
        <f>ROUND(J578*H578,2)</f>
        <v>0</v>
      </c>
      <c r="S578" s="171">
        <v>0</v>
      </c>
      <c r="T578" s="171">
        <f>S578*H578</f>
        <v>0</v>
      </c>
      <c r="U578" s="171">
        <v>0</v>
      </c>
      <c r="V578" s="171">
        <f>U578*H578</f>
        <v>0</v>
      </c>
      <c r="W578" s="171">
        <v>0</v>
      </c>
      <c r="X578" s="172">
        <f>W578*H578</f>
        <v>0</v>
      </c>
      <c r="Y578" s="28"/>
      <c r="Z578" s="28"/>
      <c r="AA578" s="28"/>
      <c r="AB578" s="28"/>
      <c r="AC578" s="28"/>
      <c r="AD578" s="28"/>
      <c r="AE578" s="28"/>
      <c r="AR578" s="173" t="s">
        <v>153</v>
      </c>
      <c r="AT578" s="173" t="s">
        <v>122</v>
      </c>
      <c r="AU578" s="173" t="s">
        <v>74</v>
      </c>
      <c r="AY578" s="14" t="s">
        <v>127</v>
      </c>
      <c r="BE578" s="174">
        <f>IF(O578="základní",K578,0)</f>
        <v>18</v>
      </c>
      <c r="BF578" s="174">
        <f>IF(O578="snížená",K578,0)</f>
        <v>0</v>
      </c>
      <c r="BG578" s="174">
        <f>IF(O578="zákl. přenesená",K578,0)</f>
        <v>0</v>
      </c>
      <c r="BH578" s="174">
        <f>IF(O578="sníž. přenesená",K578,0)</f>
        <v>0</v>
      </c>
      <c r="BI578" s="174">
        <f>IF(O578="nulová",K578,0)</f>
        <v>0</v>
      </c>
      <c r="BJ578" s="14" t="s">
        <v>82</v>
      </c>
      <c r="BK578" s="174">
        <f>ROUND(P578*H578,2)</f>
        <v>18</v>
      </c>
      <c r="BL578" s="14" t="s">
        <v>137</v>
      </c>
      <c r="BM578" s="173" t="s">
        <v>1045</v>
      </c>
    </row>
    <row r="579" spans="1:65" s="2" customFormat="1" ht="19.5">
      <c r="A579" s="28"/>
      <c r="B579" s="29"/>
      <c r="C579" s="30"/>
      <c r="D579" s="175" t="s">
        <v>129</v>
      </c>
      <c r="E579" s="30"/>
      <c r="F579" s="176" t="s">
        <v>1044</v>
      </c>
      <c r="G579" s="30"/>
      <c r="H579" s="30"/>
      <c r="I579" s="30"/>
      <c r="J579" s="30"/>
      <c r="K579" s="30"/>
      <c r="L579" s="30"/>
      <c r="M579" s="33"/>
      <c r="N579" s="177"/>
      <c r="O579" s="178"/>
      <c r="P579" s="65"/>
      <c r="Q579" s="65"/>
      <c r="R579" s="65"/>
      <c r="S579" s="65"/>
      <c r="T579" s="65"/>
      <c r="U579" s="65"/>
      <c r="V579" s="65"/>
      <c r="W579" s="65"/>
      <c r="X579" s="66"/>
      <c r="Y579" s="28"/>
      <c r="Z579" s="28"/>
      <c r="AA579" s="28"/>
      <c r="AB579" s="28"/>
      <c r="AC579" s="28"/>
      <c r="AD579" s="28"/>
      <c r="AE579" s="28"/>
      <c r="AT579" s="14" t="s">
        <v>129</v>
      </c>
      <c r="AU579" s="14" t="s">
        <v>74</v>
      </c>
    </row>
    <row r="580" spans="1:65" s="2" customFormat="1" ht="24.2" customHeight="1">
      <c r="A580" s="28"/>
      <c r="B580" s="29"/>
      <c r="C580" s="160" t="s">
        <v>1046</v>
      </c>
      <c r="D580" s="160" t="s">
        <v>122</v>
      </c>
      <c r="E580" s="161" t="s">
        <v>1047</v>
      </c>
      <c r="F580" s="162" t="s">
        <v>1048</v>
      </c>
      <c r="G580" s="163" t="s">
        <v>125</v>
      </c>
      <c r="H580" s="164">
        <v>1</v>
      </c>
      <c r="I580" s="165">
        <v>48</v>
      </c>
      <c r="J580" s="166"/>
      <c r="K580" s="165">
        <f>ROUND(P580*H580,2)</f>
        <v>48</v>
      </c>
      <c r="L580" s="162" t="s">
        <v>126</v>
      </c>
      <c r="M580" s="167"/>
      <c r="N580" s="168" t="s">
        <v>1</v>
      </c>
      <c r="O580" s="169" t="s">
        <v>37</v>
      </c>
      <c r="P580" s="170">
        <f>I580+J580</f>
        <v>48</v>
      </c>
      <c r="Q580" s="170">
        <f>ROUND(I580*H580,2)</f>
        <v>48</v>
      </c>
      <c r="R580" s="170">
        <f>ROUND(J580*H580,2)</f>
        <v>0</v>
      </c>
      <c r="S580" s="171">
        <v>0</v>
      </c>
      <c r="T580" s="171">
        <f>S580*H580</f>
        <v>0</v>
      </c>
      <c r="U580" s="171">
        <v>0</v>
      </c>
      <c r="V580" s="171">
        <f>U580*H580</f>
        <v>0</v>
      </c>
      <c r="W580" s="171">
        <v>0</v>
      </c>
      <c r="X580" s="172">
        <f>W580*H580</f>
        <v>0</v>
      </c>
      <c r="Y580" s="28"/>
      <c r="Z580" s="28"/>
      <c r="AA580" s="28"/>
      <c r="AB580" s="28"/>
      <c r="AC580" s="28"/>
      <c r="AD580" s="28"/>
      <c r="AE580" s="28"/>
      <c r="AR580" s="173" t="s">
        <v>153</v>
      </c>
      <c r="AT580" s="173" t="s">
        <v>122</v>
      </c>
      <c r="AU580" s="173" t="s">
        <v>74</v>
      </c>
      <c r="AY580" s="14" t="s">
        <v>127</v>
      </c>
      <c r="BE580" s="174">
        <f>IF(O580="základní",K580,0)</f>
        <v>48</v>
      </c>
      <c r="BF580" s="174">
        <f>IF(O580="snížená",K580,0)</f>
        <v>0</v>
      </c>
      <c r="BG580" s="174">
        <f>IF(O580="zákl. přenesená",K580,0)</f>
        <v>0</v>
      </c>
      <c r="BH580" s="174">
        <f>IF(O580="sníž. přenesená",K580,0)</f>
        <v>0</v>
      </c>
      <c r="BI580" s="174">
        <f>IF(O580="nulová",K580,0)</f>
        <v>0</v>
      </c>
      <c r="BJ580" s="14" t="s">
        <v>82</v>
      </c>
      <c r="BK580" s="174">
        <f>ROUND(P580*H580,2)</f>
        <v>48</v>
      </c>
      <c r="BL580" s="14" t="s">
        <v>137</v>
      </c>
      <c r="BM580" s="173" t="s">
        <v>1049</v>
      </c>
    </row>
    <row r="581" spans="1:65" s="2" customFormat="1" ht="19.5">
      <c r="A581" s="28"/>
      <c r="B581" s="29"/>
      <c r="C581" s="30"/>
      <c r="D581" s="175" t="s">
        <v>129</v>
      </c>
      <c r="E581" s="30"/>
      <c r="F581" s="176" t="s">
        <v>1048</v>
      </c>
      <c r="G581" s="30"/>
      <c r="H581" s="30"/>
      <c r="I581" s="30"/>
      <c r="J581" s="30"/>
      <c r="K581" s="30"/>
      <c r="L581" s="30"/>
      <c r="M581" s="33"/>
      <c r="N581" s="177"/>
      <c r="O581" s="178"/>
      <c r="P581" s="65"/>
      <c r="Q581" s="65"/>
      <c r="R581" s="65"/>
      <c r="S581" s="65"/>
      <c r="T581" s="65"/>
      <c r="U581" s="65"/>
      <c r="V581" s="65"/>
      <c r="W581" s="65"/>
      <c r="X581" s="66"/>
      <c r="Y581" s="28"/>
      <c r="Z581" s="28"/>
      <c r="AA581" s="28"/>
      <c r="AB581" s="28"/>
      <c r="AC581" s="28"/>
      <c r="AD581" s="28"/>
      <c r="AE581" s="28"/>
      <c r="AT581" s="14" t="s">
        <v>129</v>
      </c>
      <c r="AU581" s="14" t="s">
        <v>74</v>
      </c>
    </row>
    <row r="582" spans="1:65" s="2" customFormat="1" ht="24.2" customHeight="1">
      <c r="A582" s="28"/>
      <c r="B582" s="29"/>
      <c r="C582" s="160" t="s">
        <v>1050</v>
      </c>
      <c r="D582" s="160" t="s">
        <v>122</v>
      </c>
      <c r="E582" s="161" t="s">
        <v>1051</v>
      </c>
      <c r="F582" s="162" t="s">
        <v>1052</v>
      </c>
      <c r="G582" s="163" t="s">
        <v>1053</v>
      </c>
      <c r="H582" s="164">
        <v>1</v>
      </c>
      <c r="I582" s="165">
        <v>23.7</v>
      </c>
      <c r="J582" s="166"/>
      <c r="K582" s="165">
        <f>ROUND(P582*H582,2)</f>
        <v>23.7</v>
      </c>
      <c r="L582" s="162" t="s">
        <v>1</v>
      </c>
      <c r="M582" s="167"/>
      <c r="N582" s="168" t="s">
        <v>1</v>
      </c>
      <c r="O582" s="169" t="s">
        <v>37</v>
      </c>
      <c r="P582" s="170">
        <f>I582+J582</f>
        <v>23.7</v>
      </c>
      <c r="Q582" s="170">
        <f>ROUND(I582*H582,2)</f>
        <v>23.7</v>
      </c>
      <c r="R582" s="170">
        <f>ROUND(J582*H582,2)</f>
        <v>0</v>
      </c>
      <c r="S582" s="171">
        <v>0</v>
      </c>
      <c r="T582" s="171">
        <f>S582*H582</f>
        <v>0</v>
      </c>
      <c r="U582" s="171">
        <v>1.2999999999999999E-4</v>
      </c>
      <c r="V582" s="171">
        <f>U582*H582</f>
        <v>1.2999999999999999E-4</v>
      </c>
      <c r="W582" s="171">
        <v>0</v>
      </c>
      <c r="X582" s="172">
        <f>W582*H582</f>
        <v>0</v>
      </c>
      <c r="Y582" s="28"/>
      <c r="Z582" s="28"/>
      <c r="AA582" s="28"/>
      <c r="AB582" s="28"/>
      <c r="AC582" s="28"/>
      <c r="AD582" s="28"/>
      <c r="AE582" s="28"/>
      <c r="AR582" s="173" t="s">
        <v>84</v>
      </c>
      <c r="AT582" s="173" t="s">
        <v>122</v>
      </c>
      <c r="AU582" s="173" t="s">
        <v>74</v>
      </c>
      <c r="AY582" s="14" t="s">
        <v>127</v>
      </c>
      <c r="BE582" s="174">
        <f>IF(O582="základní",K582,0)</f>
        <v>23.7</v>
      </c>
      <c r="BF582" s="174">
        <f>IF(O582="snížená",K582,0)</f>
        <v>0</v>
      </c>
      <c r="BG582" s="174">
        <f>IF(O582="zákl. přenesená",K582,0)</f>
        <v>0</v>
      </c>
      <c r="BH582" s="174">
        <f>IF(O582="sníž. přenesená",K582,0)</f>
        <v>0</v>
      </c>
      <c r="BI582" s="174">
        <f>IF(O582="nulová",K582,0)</f>
        <v>0</v>
      </c>
      <c r="BJ582" s="14" t="s">
        <v>82</v>
      </c>
      <c r="BK582" s="174">
        <f>ROUND(P582*H582,2)</f>
        <v>23.7</v>
      </c>
      <c r="BL582" s="14" t="s">
        <v>82</v>
      </c>
      <c r="BM582" s="173" t="s">
        <v>1054</v>
      </c>
    </row>
    <row r="583" spans="1:65" s="2" customFormat="1" ht="19.5">
      <c r="A583" s="28"/>
      <c r="B583" s="29"/>
      <c r="C583" s="30"/>
      <c r="D583" s="175" t="s">
        <v>129</v>
      </c>
      <c r="E583" s="30"/>
      <c r="F583" s="176" t="s">
        <v>1052</v>
      </c>
      <c r="G583" s="30"/>
      <c r="H583" s="30"/>
      <c r="I583" s="30"/>
      <c r="J583" s="30"/>
      <c r="K583" s="30"/>
      <c r="L583" s="30"/>
      <c r="M583" s="33"/>
      <c r="N583" s="177"/>
      <c r="O583" s="178"/>
      <c r="P583" s="65"/>
      <c r="Q583" s="65"/>
      <c r="R583" s="65"/>
      <c r="S583" s="65"/>
      <c r="T583" s="65"/>
      <c r="U583" s="65"/>
      <c r="V583" s="65"/>
      <c r="W583" s="65"/>
      <c r="X583" s="66"/>
      <c r="Y583" s="28"/>
      <c r="Z583" s="28"/>
      <c r="AA583" s="28"/>
      <c r="AB583" s="28"/>
      <c r="AC583" s="28"/>
      <c r="AD583" s="28"/>
      <c r="AE583" s="28"/>
      <c r="AT583" s="14" t="s">
        <v>129</v>
      </c>
      <c r="AU583" s="14" t="s">
        <v>74</v>
      </c>
    </row>
    <row r="584" spans="1:65" s="2" customFormat="1" ht="24.2" customHeight="1">
      <c r="A584" s="28"/>
      <c r="B584" s="29"/>
      <c r="C584" s="160" t="s">
        <v>1055</v>
      </c>
      <c r="D584" s="160" t="s">
        <v>122</v>
      </c>
      <c r="E584" s="161" t="s">
        <v>1056</v>
      </c>
      <c r="F584" s="162" t="s">
        <v>1057</v>
      </c>
      <c r="G584" s="163" t="s">
        <v>1053</v>
      </c>
      <c r="H584" s="164">
        <v>1</v>
      </c>
      <c r="I584" s="165">
        <v>25.1</v>
      </c>
      <c r="J584" s="166"/>
      <c r="K584" s="165">
        <f>ROUND(P584*H584,2)</f>
        <v>25.1</v>
      </c>
      <c r="L584" s="162" t="s">
        <v>1</v>
      </c>
      <c r="M584" s="167"/>
      <c r="N584" s="168" t="s">
        <v>1</v>
      </c>
      <c r="O584" s="169" t="s">
        <v>37</v>
      </c>
      <c r="P584" s="170">
        <f>I584+J584</f>
        <v>25.1</v>
      </c>
      <c r="Q584" s="170">
        <f>ROUND(I584*H584,2)</f>
        <v>25.1</v>
      </c>
      <c r="R584" s="170">
        <f>ROUND(J584*H584,2)</f>
        <v>0</v>
      </c>
      <c r="S584" s="171">
        <v>0</v>
      </c>
      <c r="T584" s="171">
        <f>S584*H584</f>
        <v>0</v>
      </c>
      <c r="U584" s="171">
        <v>0</v>
      </c>
      <c r="V584" s="171">
        <f>U584*H584</f>
        <v>0</v>
      </c>
      <c r="W584" s="171">
        <v>0</v>
      </c>
      <c r="X584" s="172">
        <f>W584*H584</f>
        <v>0</v>
      </c>
      <c r="Y584" s="28"/>
      <c r="Z584" s="28"/>
      <c r="AA584" s="28"/>
      <c r="AB584" s="28"/>
      <c r="AC584" s="28"/>
      <c r="AD584" s="28"/>
      <c r="AE584" s="28"/>
      <c r="AR584" s="173" t="s">
        <v>84</v>
      </c>
      <c r="AT584" s="173" t="s">
        <v>122</v>
      </c>
      <c r="AU584" s="173" t="s">
        <v>74</v>
      </c>
      <c r="AY584" s="14" t="s">
        <v>127</v>
      </c>
      <c r="BE584" s="174">
        <f>IF(O584="základní",K584,0)</f>
        <v>25.1</v>
      </c>
      <c r="BF584" s="174">
        <f>IF(O584="snížená",K584,0)</f>
        <v>0</v>
      </c>
      <c r="BG584" s="174">
        <f>IF(O584="zákl. přenesená",K584,0)</f>
        <v>0</v>
      </c>
      <c r="BH584" s="174">
        <f>IF(O584="sníž. přenesená",K584,0)</f>
        <v>0</v>
      </c>
      <c r="BI584" s="174">
        <f>IF(O584="nulová",K584,0)</f>
        <v>0</v>
      </c>
      <c r="BJ584" s="14" t="s">
        <v>82</v>
      </c>
      <c r="BK584" s="174">
        <f>ROUND(P584*H584,2)</f>
        <v>25.1</v>
      </c>
      <c r="BL584" s="14" t="s">
        <v>82</v>
      </c>
      <c r="BM584" s="173" t="s">
        <v>1058</v>
      </c>
    </row>
    <row r="585" spans="1:65" s="2" customFormat="1" ht="11.25">
      <c r="A585" s="28"/>
      <c r="B585" s="29"/>
      <c r="C585" s="30"/>
      <c r="D585" s="175" t="s">
        <v>129</v>
      </c>
      <c r="E585" s="30"/>
      <c r="F585" s="176" t="s">
        <v>1057</v>
      </c>
      <c r="G585" s="30"/>
      <c r="H585" s="30"/>
      <c r="I585" s="30"/>
      <c r="J585" s="30"/>
      <c r="K585" s="30"/>
      <c r="L585" s="30"/>
      <c r="M585" s="33"/>
      <c r="N585" s="177"/>
      <c r="O585" s="178"/>
      <c r="P585" s="65"/>
      <c r="Q585" s="65"/>
      <c r="R585" s="65"/>
      <c r="S585" s="65"/>
      <c r="T585" s="65"/>
      <c r="U585" s="65"/>
      <c r="V585" s="65"/>
      <c r="W585" s="65"/>
      <c r="X585" s="66"/>
      <c r="Y585" s="28"/>
      <c r="Z585" s="28"/>
      <c r="AA585" s="28"/>
      <c r="AB585" s="28"/>
      <c r="AC585" s="28"/>
      <c r="AD585" s="28"/>
      <c r="AE585" s="28"/>
      <c r="AT585" s="14" t="s">
        <v>129</v>
      </c>
      <c r="AU585" s="14" t="s">
        <v>74</v>
      </c>
    </row>
    <row r="586" spans="1:65" s="2" customFormat="1" ht="24.2" customHeight="1">
      <c r="A586" s="28"/>
      <c r="B586" s="29"/>
      <c r="C586" s="160" t="s">
        <v>1059</v>
      </c>
      <c r="D586" s="160" t="s">
        <v>122</v>
      </c>
      <c r="E586" s="161" t="s">
        <v>1060</v>
      </c>
      <c r="F586" s="162" t="s">
        <v>1061</v>
      </c>
      <c r="G586" s="163" t="s">
        <v>694</v>
      </c>
      <c r="H586" s="164">
        <v>1</v>
      </c>
      <c r="I586" s="165">
        <v>19.7</v>
      </c>
      <c r="J586" s="166"/>
      <c r="K586" s="165">
        <f>ROUND(P586*H586,2)</f>
        <v>19.7</v>
      </c>
      <c r="L586" s="162" t="s">
        <v>126</v>
      </c>
      <c r="M586" s="167"/>
      <c r="N586" s="168" t="s">
        <v>1</v>
      </c>
      <c r="O586" s="169" t="s">
        <v>37</v>
      </c>
      <c r="P586" s="170">
        <f>I586+J586</f>
        <v>19.7</v>
      </c>
      <c r="Q586" s="170">
        <f>ROUND(I586*H586,2)</f>
        <v>19.7</v>
      </c>
      <c r="R586" s="170">
        <f>ROUND(J586*H586,2)</f>
        <v>0</v>
      </c>
      <c r="S586" s="171">
        <v>0</v>
      </c>
      <c r="T586" s="171">
        <f>S586*H586</f>
        <v>0</v>
      </c>
      <c r="U586" s="171">
        <v>0</v>
      </c>
      <c r="V586" s="171">
        <f>U586*H586</f>
        <v>0</v>
      </c>
      <c r="W586" s="171">
        <v>0</v>
      </c>
      <c r="X586" s="172">
        <f>W586*H586</f>
        <v>0</v>
      </c>
      <c r="Y586" s="28"/>
      <c r="Z586" s="28"/>
      <c r="AA586" s="28"/>
      <c r="AB586" s="28"/>
      <c r="AC586" s="28"/>
      <c r="AD586" s="28"/>
      <c r="AE586" s="28"/>
      <c r="AR586" s="173" t="s">
        <v>153</v>
      </c>
      <c r="AT586" s="173" t="s">
        <v>122</v>
      </c>
      <c r="AU586" s="173" t="s">
        <v>74</v>
      </c>
      <c r="AY586" s="14" t="s">
        <v>127</v>
      </c>
      <c r="BE586" s="174">
        <f>IF(O586="základní",K586,0)</f>
        <v>19.7</v>
      </c>
      <c r="BF586" s="174">
        <f>IF(O586="snížená",K586,0)</f>
        <v>0</v>
      </c>
      <c r="BG586" s="174">
        <f>IF(O586="zákl. přenesená",K586,0)</f>
        <v>0</v>
      </c>
      <c r="BH586" s="174">
        <f>IF(O586="sníž. přenesená",K586,0)</f>
        <v>0</v>
      </c>
      <c r="BI586" s="174">
        <f>IF(O586="nulová",K586,0)</f>
        <v>0</v>
      </c>
      <c r="BJ586" s="14" t="s">
        <v>82</v>
      </c>
      <c r="BK586" s="174">
        <f>ROUND(P586*H586,2)</f>
        <v>19.7</v>
      </c>
      <c r="BL586" s="14" t="s">
        <v>137</v>
      </c>
      <c r="BM586" s="173" t="s">
        <v>1062</v>
      </c>
    </row>
    <row r="587" spans="1:65" s="2" customFormat="1" ht="19.5">
      <c r="A587" s="28"/>
      <c r="B587" s="29"/>
      <c r="C587" s="30"/>
      <c r="D587" s="175" t="s">
        <v>129</v>
      </c>
      <c r="E587" s="30"/>
      <c r="F587" s="176" t="s">
        <v>1061</v>
      </c>
      <c r="G587" s="30"/>
      <c r="H587" s="30"/>
      <c r="I587" s="30"/>
      <c r="J587" s="30"/>
      <c r="K587" s="30"/>
      <c r="L587" s="30"/>
      <c r="M587" s="33"/>
      <c r="N587" s="177"/>
      <c r="O587" s="178"/>
      <c r="P587" s="65"/>
      <c r="Q587" s="65"/>
      <c r="R587" s="65"/>
      <c r="S587" s="65"/>
      <c r="T587" s="65"/>
      <c r="U587" s="65"/>
      <c r="V587" s="65"/>
      <c r="W587" s="65"/>
      <c r="X587" s="66"/>
      <c r="Y587" s="28"/>
      <c r="Z587" s="28"/>
      <c r="AA587" s="28"/>
      <c r="AB587" s="28"/>
      <c r="AC587" s="28"/>
      <c r="AD587" s="28"/>
      <c r="AE587" s="28"/>
      <c r="AT587" s="14" t="s">
        <v>129</v>
      </c>
      <c r="AU587" s="14" t="s">
        <v>74</v>
      </c>
    </row>
    <row r="588" spans="1:65" s="2" customFormat="1" ht="24.2" customHeight="1">
      <c r="A588" s="28"/>
      <c r="B588" s="29"/>
      <c r="C588" s="160" t="s">
        <v>1063</v>
      </c>
      <c r="D588" s="160" t="s">
        <v>122</v>
      </c>
      <c r="E588" s="161" t="s">
        <v>1064</v>
      </c>
      <c r="F588" s="162" t="s">
        <v>1065</v>
      </c>
      <c r="G588" s="163" t="s">
        <v>694</v>
      </c>
      <c r="H588" s="164">
        <v>1</v>
      </c>
      <c r="I588" s="165">
        <v>4.79</v>
      </c>
      <c r="J588" s="166"/>
      <c r="K588" s="165">
        <f>ROUND(P588*H588,2)</f>
        <v>4.79</v>
      </c>
      <c r="L588" s="162" t="s">
        <v>126</v>
      </c>
      <c r="M588" s="167"/>
      <c r="N588" s="168" t="s">
        <v>1</v>
      </c>
      <c r="O588" s="169" t="s">
        <v>37</v>
      </c>
      <c r="P588" s="170">
        <f>I588+J588</f>
        <v>4.79</v>
      </c>
      <c r="Q588" s="170">
        <f>ROUND(I588*H588,2)</f>
        <v>4.79</v>
      </c>
      <c r="R588" s="170">
        <f>ROUND(J588*H588,2)</f>
        <v>0</v>
      </c>
      <c r="S588" s="171">
        <v>0</v>
      </c>
      <c r="T588" s="171">
        <f>S588*H588</f>
        <v>0</v>
      </c>
      <c r="U588" s="171">
        <v>0</v>
      </c>
      <c r="V588" s="171">
        <f>U588*H588</f>
        <v>0</v>
      </c>
      <c r="W588" s="171">
        <v>0</v>
      </c>
      <c r="X588" s="172">
        <f>W588*H588</f>
        <v>0</v>
      </c>
      <c r="Y588" s="28"/>
      <c r="Z588" s="28"/>
      <c r="AA588" s="28"/>
      <c r="AB588" s="28"/>
      <c r="AC588" s="28"/>
      <c r="AD588" s="28"/>
      <c r="AE588" s="28"/>
      <c r="AR588" s="173" t="s">
        <v>153</v>
      </c>
      <c r="AT588" s="173" t="s">
        <v>122</v>
      </c>
      <c r="AU588" s="173" t="s">
        <v>74</v>
      </c>
      <c r="AY588" s="14" t="s">
        <v>127</v>
      </c>
      <c r="BE588" s="174">
        <f>IF(O588="základní",K588,0)</f>
        <v>4.79</v>
      </c>
      <c r="BF588" s="174">
        <f>IF(O588="snížená",K588,0)</f>
        <v>0</v>
      </c>
      <c r="BG588" s="174">
        <f>IF(O588="zákl. přenesená",K588,0)</f>
        <v>0</v>
      </c>
      <c r="BH588" s="174">
        <f>IF(O588="sníž. přenesená",K588,0)</f>
        <v>0</v>
      </c>
      <c r="BI588" s="174">
        <f>IF(O588="nulová",K588,0)</f>
        <v>0</v>
      </c>
      <c r="BJ588" s="14" t="s">
        <v>82</v>
      </c>
      <c r="BK588" s="174">
        <f>ROUND(P588*H588,2)</f>
        <v>4.79</v>
      </c>
      <c r="BL588" s="14" t="s">
        <v>137</v>
      </c>
      <c r="BM588" s="173" t="s">
        <v>1066</v>
      </c>
    </row>
    <row r="589" spans="1:65" s="2" customFormat="1" ht="19.5">
      <c r="A589" s="28"/>
      <c r="B589" s="29"/>
      <c r="C589" s="30"/>
      <c r="D589" s="175" t="s">
        <v>129</v>
      </c>
      <c r="E589" s="30"/>
      <c r="F589" s="176" t="s">
        <v>1065</v>
      </c>
      <c r="G589" s="30"/>
      <c r="H589" s="30"/>
      <c r="I589" s="30"/>
      <c r="J589" s="30"/>
      <c r="K589" s="30"/>
      <c r="L589" s="30"/>
      <c r="M589" s="33"/>
      <c r="N589" s="177"/>
      <c r="O589" s="178"/>
      <c r="P589" s="65"/>
      <c r="Q589" s="65"/>
      <c r="R589" s="65"/>
      <c r="S589" s="65"/>
      <c r="T589" s="65"/>
      <c r="U589" s="65"/>
      <c r="V589" s="65"/>
      <c r="W589" s="65"/>
      <c r="X589" s="66"/>
      <c r="Y589" s="28"/>
      <c r="Z589" s="28"/>
      <c r="AA589" s="28"/>
      <c r="AB589" s="28"/>
      <c r="AC589" s="28"/>
      <c r="AD589" s="28"/>
      <c r="AE589" s="28"/>
      <c r="AT589" s="14" t="s">
        <v>129</v>
      </c>
      <c r="AU589" s="14" t="s">
        <v>74</v>
      </c>
    </row>
    <row r="590" spans="1:65" s="2" customFormat="1" ht="33" customHeight="1">
      <c r="A590" s="28"/>
      <c r="B590" s="29"/>
      <c r="C590" s="160" t="s">
        <v>1067</v>
      </c>
      <c r="D590" s="160" t="s">
        <v>122</v>
      </c>
      <c r="E590" s="161" t="s">
        <v>1068</v>
      </c>
      <c r="F590" s="162" t="s">
        <v>1069</v>
      </c>
      <c r="G590" s="163" t="s">
        <v>694</v>
      </c>
      <c r="H590" s="164">
        <v>1</v>
      </c>
      <c r="I590" s="165">
        <v>9.58</v>
      </c>
      <c r="J590" s="166"/>
      <c r="K590" s="165">
        <f>ROUND(P590*H590,2)</f>
        <v>9.58</v>
      </c>
      <c r="L590" s="162" t="s">
        <v>126</v>
      </c>
      <c r="M590" s="167"/>
      <c r="N590" s="168" t="s">
        <v>1</v>
      </c>
      <c r="O590" s="169" t="s">
        <v>37</v>
      </c>
      <c r="P590" s="170">
        <f>I590+J590</f>
        <v>9.58</v>
      </c>
      <c r="Q590" s="170">
        <f>ROUND(I590*H590,2)</f>
        <v>9.58</v>
      </c>
      <c r="R590" s="170">
        <f>ROUND(J590*H590,2)</f>
        <v>0</v>
      </c>
      <c r="S590" s="171">
        <v>0</v>
      </c>
      <c r="T590" s="171">
        <f>S590*H590</f>
        <v>0</v>
      </c>
      <c r="U590" s="171">
        <v>0</v>
      </c>
      <c r="V590" s="171">
        <f>U590*H590</f>
        <v>0</v>
      </c>
      <c r="W590" s="171">
        <v>0</v>
      </c>
      <c r="X590" s="172">
        <f>W590*H590</f>
        <v>0</v>
      </c>
      <c r="Y590" s="28"/>
      <c r="Z590" s="28"/>
      <c r="AA590" s="28"/>
      <c r="AB590" s="28"/>
      <c r="AC590" s="28"/>
      <c r="AD590" s="28"/>
      <c r="AE590" s="28"/>
      <c r="AR590" s="173" t="s">
        <v>153</v>
      </c>
      <c r="AT590" s="173" t="s">
        <v>122</v>
      </c>
      <c r="AU590" s="173" t="s">
        <v>74</v>
      </c>
      <c r="AY590" s="14" t="s">
        <v>127</v>
      </c>
      <c r="BE590" s="174">
        <f>IF(O590="základní",K590,0)</f>
        <v>9.58</v>
      </c>
      <c r="BF590" s="174">
        <f>IF(O590="snížená",K590,0)</f>
        <v>0</v>
      </c>
      <c r="BG590" s="174">
        <f>IF(O590="zákl. přenesená",K590,0)</f>
        <v>0</v>
      </c>
      <c r="BH590" s="174">
        <f>IF(O590="sníž. přenesená",K590,0)</f>
        <v>0</v>
      </c>
      <c r="BI590" s="174">
        <f>IF(O590="nulová",K590,0)</f>
        <v>0</v>
      </c>
      <c r="BJ590" s="14" t="s">
        <v>82</v>
      </c>
      <c r="BK590" s="174">
        <f>ROUND(P590*H590,2)</f>
        <v>9.58</v>
      </c>
      <c r="BL590" s="14" t="s">
        <v>137</v>
      </c>
      <c r="BM590" s="173" t="s">
        <v>1070</v>
      </c>
    </row>
    <row r="591" spans="1:65" s="2" customFormat="1" ht="19.5">
      <c r="A591" s="28"/>
      <c r="B591" s="29"/>
      <c r="C591" s="30"/>
      <c r="D591" s="175" t="s">
        <v>129</v>
      </c>
      <c r="E591" s="30"/>
      <c r="F591" s="176" t="s">
        <v>1069</v>
      </c>
      <c r="G591" s="30"/>
      <c r="H591" s="30"/>
      <c r="I591" s="30"/>
      <c r="J591" s="30"/>
      <c r="K591" s="30"/>
      <c r="L591" s="30"/>
      <c r="M591" s="33"/>
      <c r="N591" s="177"/>
      <c r="O591" s="178"/>
      <c r="P591" s="65"/>
      <c r="Q591" s="65"/>
      <c r="R591" s="65"/>
      <c r="S591" s="65"/>
      <c r="T591" s="65"/>
      <c r="U591" s="65"/>
      <c r="V591" s="65"/>
      <c r="W591" s="65"/>
      <c r="X591" s="66"/>
      <c r="Y591" s="28"/>
      <c r="Z591" s="28"/>
      <c r="AA591" s="28"/>
      <c r="AB591" s="28"/>
      <c r="AC591" s="28"/>
      <c r="AD591" s="28"/>
      <c r="AE591" s="28"/>
      <c r="AT591" s="14" t="s">
        <v>129</v>
      </c>
      <c r="AU591" s="14" t="s">
        <v>74</v>
      </c>
    </row>
    <row r="592" spans="1:65" s="2" customFormat="1" ht="33" customHeight="1">
      <c r="A592" s="28"/>
      <c r="B592" s="29"/>
      <c r="C592" s="160" t="s">
        <v>1071</v>
      </c>
      <c r="D592" s="160" t="s">
        <v>122</v>
      </c>
      <c r="E592" s="161" t="s">
        <v>1072</v>
      </c>
      <c r="F592" s="162" t="s">
        <v>1073</v>
      </c>
      <c r="G592" s="163" t="s">
        <v>694</v>
      </c>
      <c r="H592" s="164">
        <v>1</v>
      </c>
      <c r="I592" s="165">
        <v>16</v>
      </c>
      <c r="J592" s="166"/>
      <c r="K592" s="165">
        <f>ROUND(P592*H592,2)</f>
        <v>16</v>
      </c>
      <c r="L592" s="162" t="s">
        <v>126</v>
      </c>
      <c r="M592" s="167"/>
      <c r="N592" s="168" t="s">
        <v>1</v>
      </c>
      <c r="O592" s="169" t="s">
        <v>37</v>
      </c>
      <c r="P592" s="170">
        <f>I592+J592</f>
        <v>16</v>
      </c>
      <c r="Q592" s="170">
        <f>ROUND(I592*H592,2)</f>
        <v>16</v>
      </c>
      <c r="R592" s="170">
        <f>ROUND(J592*H592,2)</f>
        <v>0</v>
      </c>
      <c r="S592" s="171">
        <v>0</v>
      </c>
      <c r="T592" s="171">
        <f>S592*H592</f>
        <v>0</v>
      </c>
      <c r="U592" s="171">
        <v>0</v>
      </c>
      <c r="V592" s="171">
        <f>U592*H592</f>
        <v>0</v>
      </c>
      <c r="W592" s="171">
        <v>0</v>
      </c>
      <c r="X592" s="172">
        <f>W592*H592</f>
        <v>0</v>
      </c>
      <c r="Y592" s="28"/>
      <c r="Z592" s="28"/>
      <c r="AA592" s="28"/>
      <c r="AB592" s="28"/>
      <c r="AC592" s="28"/>
      <c r="AD592" s="28"/>
      <c r="AE592" s="28"/>
      <c r="AR592" s="173" t="s">
        <v>153</v>
      </c>
      <c r="AT592" s="173" t="s">
        <v>122</v>
      </c>
      <c r="AU592" s="173" t="s">
        <v>74</v>
      </c>
      <c r="AY592" s="14" t="s">
        <v>127</v>
      </c>
      <c r="BE592" s="174">
        <f>IF(O592="základní",K592,0)</f>
        <v>16</v>
      </c>
      <c r="BF592" s="174">
        <f>IF(O592="snížená",K592,0)</f>
        <v>0</v>
      </c>
      <c r="BG592" s="174">
        <f>IF(O592="zákl. přenesená",K592,0)</f>
        <v>0</v>
      </c>
      <c r="BH592" s="174">
        <f>IF(O592="sníž. přenesená",K592,0)</f>
        <v>0</v>
      </c>
      <c r="BI592" s="174">
        <f>IF(O592="nulová",K592,0)</f>
        <v>0</v>
      </c>
      <c r="BJ592" s="14" t="s">
        <v>82</v>
      </c>
      <c r="BK592" s="174">
        <f>ROUND(P592*H592,2)</f>
        <v>16</v>
      </c>
      <c r="BL592" s="14" t="s">
        <v>137</v>
      </c>
      <c r="BM592" s="173" t="s">
        <v>1074</v>
      </c>
    </row>
    <row r="593" spans="1:65" s="2" customFormat="1" ht="19.5">
      <c r="A593" s="28"/>
      <c r="B593" s="29"/>
      <c r="C593" s="30"/>
      <c r="D593" s="175" t="s">
        <v>129</v>
      </c>
      <c r="E593" s="30"/>
      <c r="F593" s="176" t="s">
        <v>1073</v>
      </c>
      <c r="G593" s="30"/>
      <c r="H593" s="30"/>
      <c r="I593" s="30"/>
      <c r="J593" s="30"/>
      <c r="K593" s="30"/>
      <c r="L593" s="30"/>
      <c r="M593" s="33"/>
      <c r="N593" s="177"/>
      <c r="O593" s="178"/>
      <c r="P593" s="65"/>
      <c r="Q593" s="65"/>
      <c r="R593" s="65"/>
      <c r="S593" s="65"/>
      <c r="T593" s="65"/>
      <c r="U593" s="65"/>
      <c r="V593" s="65"/>
      <c r="W593" s="65"/>
      <c r="X593" s="66"/>
      <c r="Y593" s="28"/>
      <c r="Z593" s="28"/>
      <c r="AA593" s="28"/>
      <c r="AB593" s="28"/>
      <c r="AC593" s="28"/>
      <c r="AD593" s="28"/>
      <c r="AE593" s="28"/>
      <c r="AT593" s="14" t="s">
        <v>129</v>
      </c>
      <c r="AU593" s="14" t="s">
        <v>74</v>
      </c>
    </row>
    <row r="594" spans="1:65" s="2" customFormat="1" ht="24.2" customHeight="1">
      <c r="A594" s="28"/>
      <c r="B594" s="29"/>
      <c r="C594" s="160" t="s">
        <v>1075</v>
      </c>
      <c r="D594" s="160" t="s">
        <v>122</v>
      </c>
      <c r="E594" s="161" t="s">
        <v>1076</v>
      </c>
      <c r="F594" s="162" t="s">
        <v>1077</v>
      </c>
      <c r="G594" s="163" t="s">
        <v>694</v>
      </c>
      <c r="H594" s="164">
        <v>1</v>
      </c>
      <c r="I594" s="165">
        <v>5.81</v>
      </c>
      <c r="J594" s="166"/>
      <c r="K594" s="165">
        <f>ROUND(P594*H594,2)</f>
        <v>5.81</v>
      </c>
      <c r="L594" s="162" t="s">
        <v>126</v>
      </c>
      <c r="M594" s="167"/>
      <c r="N594" s="168" t="s">
        <v>1</v>
      </c>
      <c r="O594" s="169" t="s">
        <v>37</v>
      </c>
      <c r="P594" s="170">
        <f>I594+J594</f>
        <v>5.81</v>
      </c>
      <c r="Q594" s="170">
        <f>ROUND(I594*H594,2)</f>
        <v>5.81</v>
      </c>
      <c r="R594" s="170">
        <f>ROUND(J594*H594,2)</f>
        <v>0</v>
      </c>
      <c r="S594" s="171">
        <v>0</v>
      </c>
      <c r="T594" s="171">
        <f>S594*H594</f>
        <v>0</v>
      </c>
      <c r="U594" s="171">
        <v>0</v>
      </c>
      <c r="V594" s="171">
        <f>U594*H594</f>
        <v>0</v>
      </c>
      <c r="W594" s="171">
        <v>0</v>
      </c>
      <c r="X594" s="172">
        <f>W594*H594</f>
        <v>0</v>
      </c>
      <c r="Y594" s="28"/>
      <c r="Z594" s="28"/>
      <c r="AA594" s="28"/>
      <c r="AB594" s="28"/>
      <c r="AC594" s="28"/>
      <c r="AD594" s="28"/>
      <c r="AE594" s="28"/>
      <c r="AR594" s="173" t="s">
        <v>153</v>
      </c>
      <c r="AT594" s="173" t="s">
        <v>122</v>
      </c>
      <c r="AU594" s="173" t="s">
        <v>74</v>
      </c>
      <c r="AY594" s="14" t="s">
        <v>127</v>
      </c>
      <c r="BE594" s="174">
        <f>IF(O594="základní",K594,0)</f>
        <v>5.81</v>
      </c>
      <c r="BF594" s="174">
        <f>IF(O594="snížená",K594,0)</f>
        <v>0</v>
      </c>
      <c r="BG594" s="174">
        <f>IF(O594="zákl. přenesená",K594,0)</f>
        <v>0</v>
      </c>
      <c r="BH594" s="174">
        <f>IF(O594="sníž. přenesená",K594,0)</f>
        <v>0</v>
      </c>
      <c r="BI594" s="174">
        <f>IF(O594="nulová",K594,0)</f>
        <v>0</v>
      </c>
      <c r="BJ594" s="14" t="s">
        <v>82</v>
      </c>
      <c r="BK594" s="174">
        <f>ROUND(P594*H594,2)</f>
        <v>5.81</v>
      </c>
      <c r="BL594" s="14" t="s">
        <v>137</v>
      </c>
      <c r="BM594" s="173" t="s">
        <v>1078</v>
      </c>
    </row>
    <row r="595" spans="1:65" s="2" customFormat="1" ht="19.5">
      <c r="A595" s="28"/>
      <c r="B595" s="29"/>
      <c r="C595" s="30"/>
      <c r="D595" s="175" t="s">
        <v>129</v>
      </c>
      <c r="E595" s="30"/>
      <c r="F595" s="176" t="s">
        <v>1077</v>
      </c>
      <c r="G595" s="30"/>
      <c r="H595" s="30"/>
      <c r="I595" s="30"/>
      <c r="J595" s="30"/>
      <c r="K595" s="30"/>
      <c r="L595" s="30"/>
      <c r="M595" s="33"/>
      <c r="N595" s="177"/>
      <c r="O595" s="178"/>
      <c r="P595" s="65"/>
      <c r="Q595" s="65"/>
      <c r="R595" s="65"/>
      <c r="S595" s="65"/>
      <c r="T595" s="65"/>
      <c r="U595" s="65"/>
      <c r="V595" s="65"/>
      <c r="W595" s="65"/>
      <c r="X595" s="66"/>
      <c r="Y595" s="28"/>
      <c r="Z595" s="28"/>
      <c r="AA595" s="28"/>
      <c r="AB595" s="28"/>
      <c r="AC595" s="28"/>
      <c r="AD595" s="28"/>
      <c r="AE595" s="28"/>
      <c r="AT595" s="14" t="s">
        <v>129</v>
      </c>
      <c r="AU595" s="14" t="s">
        <v>74</v>
      </c>
    </row>
    <row r="596" spans="1:65" s="2" customFormat="1" ht="24.2" customHeight="1">
      <c r="A596" s="28"/>
      <c r="B596" s="29"/>
      <c r="C596" s="160" t="s">
        <v>1079</v>
      </c>
      <c r="D596" s="160" t="s">
        <v>122</v>
      </c>
      <c r="E596" s="161" t="s">
        <v>1080</v>
      </c>
      <c r="F596" s="162" t="s">
        <v>1081</v>
      </c>
      <c r="G596" s="163" t="s">
        <v>694</v>
      </c>
      <c r="H596" s="164">
        <v>1</v>
      </c>
      <c r="I596" s="165">
        <v>60.7</v>
      </c>
      <c r="J596" s="166"/>
      <c r="K596" s="165">
        <f>ROUND(P596*H596,2)</f>
        <v>60.7</v>
      </c>
      <c r="L596" s="162" t="s">
        <v>126</v>
      </c>
      <c r="M596" s="167"/>
      <c r="N596" s="168" t="s">
        <v>1</v>
      </c>
      <c r="O596" s="169" t="s">
        <v>37</v>
      </c>
      <c r="P596" s="170">
        <f>I596+J596</f>
        <v>60.7</v>
      </c>
      <c r="Q596" s="170">
        <f>ROUND(I596*H596,2)</f>
        <v>60.7</v>
      </c>
      <c r="R596" s="170">
        <f>ROUND(J596*H596,2)</f>
        <v>0</v>
      </c>
      <c r="S596" s="171">
        <v>0</v>
      </c>
      <c r="T596" s="171">
        <f>S596*H596</f>
        <v>0</v>
      </c>
      <c r="U596" s="171">
        <v>0</v>
      </c>
      <c r="V596" s="171">
        <f>U596*H596</f>
        <v>0</v>
      </c>
      <c r="W596" s="171">
        <v>0</v>
      </c>
      <c r="X596" s="172">
        <f>W596*H596</f>
        <v>0</v>
      </c>
      <c r="Y596" s="28"/>
      <c r="Z596" s="28"/>
      <c r="AA596" s="28"/>
      <c r="AB596" s="28"/>
      <c r="AC596" s="28"/>
      <c r="AD596" s="28"/>
      <c r="AE596" s="28"/>
      <c r="AR596" s="173" t="s">
        <v>153</v>
      </c>
      <c r="AT596" s="173" t="s">
        <v>122</v>
      </c>
      <c r="AU596" s="173" t="s">
        <v>74</v>
      </c>
      <c r="AY596" s="14" t="s">
        <v>127</v>
      </c>
      <c r="BE596" s="174">
        <f>IF(O596="základní",K596,0)</f>
        <v>60.7</v>
      </c>
      <c r="BF596" s="174">
        <f>IF(O596="snížená",K596,0)</f>
        <v>0</v>
      </c>
      <c r="BG596" s="174">
        <f>IF(O596="zákl. přenesená",K596,0)</f>
        <v>0</v>
      </c>
      <c r="BH596" s="174">
        <f>IF(O596="sníž. přenesená",K596,0)</f>
        <v>0</v>
      </c>
      <c r="BI596" s="174">
        <f>IF(O596="nulová",K596,0)</f>
        <v>0</v>
      </c>
      <c r="BJ596" s="14" t="s">
        <v>82</v>
      </c>
      <c r="BK596" s="174">
        <f>ROUND(P596*H596,2)</f>
        <v>60.7</v>
      </c>
      <c r="BL596" s="14" t="s">
        <v>137</v>
      </c>
      <c r="BM596" s="173" t="s">
        <v>1082</v>
      </c>
    </row>
    <row r="597" spans="1:65" s="2" customFormat="1" ht="19.5">
      <c r="A597" s="28"/>
      <c r="B597" s="29"/>
      <c r="C597" s="30"/>
      <c r="D597" s="175" t="s">
        <v>129</v>
      </c>
      <c r="E597" s="30"/>
      <c r="F597" s="176" t="s">
        <v>1081</v>
      </c>
      <c r="G597" s="30"/>
      <c r="H597" s="30"/>
      <c r="I597" s="30"/>
      <c r="J597" s="30"/>
      <c r="K597" s="30"/>
      <c r="L597" s="30"/>
      <c r="M597" s="33"/>
      <c r="N597" s="177"/>
      <c r="O597" s="178"/>
      <c r="P597" s="65"/>
      <c r="Q597" s="65"/>
      <c r="R597" s="65"/>
      <c r="S597" s="65"/>
      <c r="T597" s="65"/>
      <c r="U597" s="65"/>
      <c r="V597" s="65"/>
      <c r="W597" s="65"/>
      <c r="X597" s="66"/>
      <c r="Y597" s="28"/>
      <c r="Z597" s="28"/>
      <c r="AA597" s="28"/>
      <c r="AB597" s="28"/>
      <c r="AC597" s="28"/>
      <c r="AD597" s="28"/>
      <c r="AE597" s="28"/>
      <c r="AT597" s="14" t="s">
        <v>129</v>
      </c>
      <c r="AU597" s="14" t="s">
        <v>74</v>
      </c>
    </row>
    <row r="598" spans="1:65" s="2" customFormat="1" ht="24.2" customHeight="1">
      <c r="A598" s="28"/>
      <c r="B598" s="29"/>
      <c r="C598" s="160" t="s">
        <v>1083</v>
      </c>
      <c r="D598" s="160" t="s">
        <v>122</v>
      </c>
      <c r="E598" s="161" t="s">
        <v>1084</v>
      </c>
      <c r="F598" s="162" t="s">
        <v>1085</v>
      </c>
      <c r="G598" s="163" t="s">
        <v>694</v>
      </c>
      <c r="H598" s="164">
        <v>1</v>
      </c>
      <c r="I598" s="165">
        <v>15</v>
      </c>
      <c r="J598" s="166"/>
      <c r="K598" s="165">
        <f>ROUND(P598*H598,2)</f>
        <v>15</v>
      </c>
      <c r="L598" s="162" t="s">
        <v>126</v>
      </c>
      <c r="M598" s="167"/>
      <c r="N598" s="168" t="s">
        <v>1</v>
      </c>
      <c r="O598" s="169" t="s">
        <v>37</v>
      </c>
      <c r="P598" s="170">
        <f>I598+J598</f>
        <v>15</v>
      </c>
      <c r="Q598" s="170">
        <f>ROUND(I598*H598,2)</f>
        <v>15</v>
      </c>
      <c r="R598" s="170">
        <f>ROUND(J598*H598,2)</f>
        <v>0</v>
      </c>
      <c r="S598" s="171">
        <v>0</v>
      </c>
      <c r="T598" s="171">
        <f>S598*H598</f>
        <v>0</v>
      </c>
      <c r="U598" s="171">
        <v>0</v>
      </c>
      <c r="V598" s="171">
        <f>U598*H598</f>
        <v>0</v>
      </c>
      <c r="W598" s="171">
        <v>0</v>
      </c>
      <c r="X598" s="172">
        <f>W598*H598</f>
        <v>0</v>
      </c>
      <c r="Y598" s="28"/>
      <c r="Z598" s="28"/>
      <c r="AA598" s="28"/>
      <c r="AB598" s="28"/>
      <c r="AC598" s="28"/>
      <c r="AD598" s="28"/>
      <c r="AE598" s="28"/>
      <c r="AR598" s="173" t="s">
        <v>153</v>
      </c>
      <c r="AT598" s="173" t="s">
        <v>122</v>
      </c>
      <c r="AU598" s="173" t="s">
        <v>74</v>
      </c>
      <c r="AY598" s="14" t="s">
        <v>127</v>
      </c>
      <c r="BE598" s="174">
        <f>IF(O598="základní",K598,0)</f>
        <v>15</v>
      </c>
      <c r="BF598" s="174">
        <f>IF(O598="snížená",K598,0)</f>
        <v>0</v>
      </c>
      <c r="BG598" s="174">
        <f>IF(O598="zákl. přenesená",K598,0)</f>
        <v>0</v>
      </c>
      <c r="BH598" s="174">
        <f>IF(O598="sníž. přenesená",K598,0)</f>
        <v>0</v>
      </c>
      <c r="BI598" s="174">
        <f>IF(O598="nulová",K598,0)</f>
        <v>0</v>
      </c>
      <c r="BJ598" s="14" t="s">
        <v>82</v>
      </c>
      <c r="BK598" s="174">
        <f>ROUND(P598*H598,2)</f>
        <v>15</v>
      </c>
      <c r="BL598" s="14" t="s">
        <v>137</v>
      </c>
      <c r="BM598" s="173" t="s">
        <v>1086</v>
      </c>
    </row>
    <row r="599" spans="1:65" s="2" customFormat="1" ht="19.5">
      <c r="A599" s="28"/>
      <c r="B599" s="29"/>
      <c r="C599" s="30"/>
      <c r="D599" s="175" t="s">
        <v>129</v>
      </c>
      <c r="E599" s="30"/>
      <c r="F599" s="176" t="s">
        <v>1085</v>
      </c>
      <c r="G599" s="30"/>
      <c r="H599" s="30"/>
      <c r="I599" s="30"/>
      <c r="J599" s="30"/>
      <c r="K599" s="30"/>
      <c r="L599" s="30"/>
      <c r="M599" s="33"/>
      <c r="N599" s="177"/>
      <c r="O599" s="178"/>
      <c r="P599" s="65"/>
      <c r="Q599" s="65"/>
      <c r="R599" s="65"/>
      <c r="S599" s="65"/>
      <c r="T599" s="65"/>
      <c r="U599" s="65"/>
      <c r="V599" s="65"/>
      <c r="W599" s="65"/>
      <c r="X599" s="66"/>
      <c r="Y599" s="28"/>
      <c r="Z599" s="28"/>
      <c r="AA599" s="28"/>
      <c r="AB599" s="28"/>
      <c r="AC599" s="28"/>
      <c r="AD599" s="28"/>
      <c r="AE599" s="28"/>
      <c r="AT599" s="14" t="s">
        <v>129</v>
      </c>
      <c r="AU599" s="14" t="s">
        <v>74</v>
      </c>
    </row>
    <row r="600" spans="1:65" s="2" customFormat="1" ht="66.75" customHeight="1">
      <c r="A600" s="28"/>
      <c r="B600" s="29"/>
      <c r="C600" s="160" t="s">
        <v>1087</v>
      </c>
      <c r="D600" s="160" t="s">
        <v>122</v>
      </c>
      <c r="E600" s="161" t="s">
        <v>1088</v>
      </c>
      <c r="F600" s="162" t="s">
        <v>1089</v>
      </c>
      <c r="G600" s="163" t="s">
        <v>125</v>
      </c>
      <c r="H600" s="164">
        <v>1</v>
      </c>
      <c r="I600" s="165">
        <v>536</v>
      </c>
      <c r="J600" s="166"/>
      <c r="K600" s="165">
        <f>ROUND(P600*H600,2)</f>
        <v>536</v>
      </c>
      <c r="L600" s="162" t="s">
        <v>126</v>
      </c>
      <c r="M600" s="167"/>
      <c r="N600" s="168" t="s">
        <v>1</v>
      </c>
      <c r="O600" s="169" t="s">
        <v>37</v>
      </c>
      <c r="P600" s="170">
        <f>I600+J600</f>
        <v>536</v>
      </c>
      <c r="Q600" s="170">
        <f>ROUND(I600*H600,2)</f>
        <v>536</v>
      </c>
      <c r="R600" s="170">
        <f>ROUND(J600*H600,2)</f>
        <v>0</v>
      </c>
      <c r="S600" s="171">
        <v>0</v>
      </c>
      <c r="T600" s="171">
        <f>S600*H600</f>
        <v>0</v>
      </c>
      <c r="U600" s="171">
        <v>0</v>
      </c>
      <c r="V600" s="171">
        <f>U600*H600</f>
        <v>0</v>
      </c>
      <c r="W600" s="171">
        <v>0</v>
      </c>
      <c r="X600" s="172">
        <f>W600*H600</f>
        <v>0</v>
      </c>
      <c r="Y600" s="28"/>
      <c r="Z600" s="28"/>
      <c r="AA600" s="28"/>
      <c r="AB600" s="28"/>
      <c r="AC600" s="28"/>
      <c r="AD600" s="28"/>
      <c r="AE600" s="28"/>
      <c r="AR600" s="173" t="s">
        <v>153</v>
      </c>
      <c r="AT600" s="173" t="s">
        <v>122</v>
      </c>
      <c r="AU600" s="173" t="s">
        <v>74</v>
      </c>
      <c r="AY600" s="14" t="s">
        <v>127</v>
      </c>
      <c r="BE600" s="174">
        <f>IF(O600="základní",K600,0)</f>
        <v>536</v>
      </c>
      <c r="BF600" s="174">
        <f>IF(O600="snížená",K600,0)</f>
        <v>0</v>
      </c>
      <c r="BG600" s="174">
        <f>IF(O600="zákl. přenesená",K600,0)</f>
        <v>0</v>
      </c>
      <c r="BH600" s="174">
        <f>IF(O600="sníž. přenesená",K600,0)</f>
        <v>0</v>
      </c>
      <c r="BI600" s="174">
        <f>IF(O600="nulová",K600,0)</f>
        <v>0</v>
      </c>
      <c r="BJ600" s="14" t="s">
        <v>82</v>
      </c>
      <c r="BK600" s="174">
        <f>ROUND(P600*H600,2)</f>
        <v>536</v>
      </c>
      <c r="BL600" s="14" t="s">
        <v>137</v>
      </c>
      <c r="BM600" s="173" t="s">
        <v>1090</v>
      </c>
    </row>
    <row r="601" spans="1:65" s="2" customFormat="1" ht="39">
      <c r="A601" s="28"/>
      <c r="B601" s="29"/>
      <c r="C601" s="30"/>
      <c r="D601" s="175" t="s">
        <v>129</v>
      </c>
      <c r="E601" s="30"/>
      <c r="F601" s="176" t="s">
        <v>1089</v>
      </c>
      <c r="G601" s="30"/>
      <c r="H601" s="30"/>
      <c r="I601" s="30"/>
      <c r="J601" s="30"/>
      <c r="K601" s="30"/>
      <c r="L601" s="30"/>
      <c r="M601" s="33"/>
      <c r="N601" s="177"/>
      <c r="O601" s="178"/>
      <c r="P601" s="65"/>
      <c r="Q601" s="65"/>
      <c r="R601" s="65"/>
      <c r="S601" s="65"/>
      <c r="T601" s="65"/>
      <c r="U601" s="65"/>
      <c r="V601" s="65"/>
      <c r="W601" s="65"/>
      <c r="X601" s="66"/>
      <c r="Y601" s="28"/>
      <c r="Z601" s="28"/>
      <c r="AA601" s="28"/>
      <c r="AB601" s="28"/>
      <c r="AC601" s="28"/>
      <c r="AD601" s="28"/>
      <c r="AE601" s="28"/>
      <c r="AT601" s="14" t="s">
        <v>129</v>
      </c>
      <c r="AU601" s="14" t="s">
        <v>74</v>
      </c>
    </row>
    <row r="602" spans="1:65" s="2" customFormat="1" ht="66.75" customHeight="1">
      <c r="A602" s="28"/>
      <c r="B602" s="29"/>
      <c r="C602" s="160" t="s">
        <v>1091</v>
      </c>
      <c r="D602" s="160" t="s">
        <v>122</v>
      </c>
      <c r="E602" s="161" t="s">
        <v>1092</v>
      </c>
      <c r="F602" s="162" t="s">
        <v>1093</v>
      </c>
      <c r="G602" s="163" t="s">
        <v>125</v>
      </c>
      <c r="H602" s="164">
        <v>1</v>
      </c>
      <c r="I602" s="165">
        <v>2580</v>
      </c>
      <c r="J602" s="166"/>
      <c r="K602" s="165">
        <f>ROUND(P602*H602,2)</f>
        <v>2580</v>
      </c>
      <c r="L602" s="162" t="s">
        <v>126</v>
      </c>
      <c r="M602" s="167"/>
      <c r="N602" s="168" t="s">
        <v>1</v>
      </c>
      <c r="O602" s="169" t="s">
        <v>37</v>
      </c>
      <c r="P602" s="170">
        <f>I602+J602</f>
        <v>2580</v>
      </c>
      <c r="Q602" s="170">
        <f>ROUND(I602*H602,2)</f>
        <v>2580</v>
      </c>
      <c r="R602" s="170">
        <f>ROUND(J602*H602,2)</f>
        <v>0</v>
      </c>
      <c r="S602" s="171">
        <v>0</v>
      </c>
      <c r="T602" s="171">
        <f>S602*H602</f>
        <v>0</v>
      </c>
      <c r="U602" s="171">
        <v>0</v>
      </c>
      <c r="V602" s="171">
        <f>U602*H602</f>
        <v>0</v>
      </c>
      <c r="W602" s="171">
        <v>0</v>
      </c>
      <c r="X602" s="172">
        <f>W602*H602</f>
        <v>0</v>
      </c>
      <c r="Y602" s="28"/>
      <c r="Z602" s="28"/>
      <c r="AA602" s="28"/>
      <c r="AB602" s="28"/>
      <c r="AC602" s="28"/>
      <c r="AD602" s="28"/>
      <c r="AE602" s="28"/>
      <c r="AR602" s="173" t="s">
        <v>153</v>
      </c>
      <c r="AT602" s="173" t="s">
        <v>122</v>
      </c>
      <c r="AU602" s="173" t="s">
        <v>74</v>
      </c>
      <c r="AY602" s="14" t="s">
        <v>127</v>
      </c>
      <c r="BE602" s="174">
        <f>IF(O602="základní",K602,0)</f>
        <v>2580</v>
      </c>
      <c r="BF602" s="174">
        <f>IF(O602="snížená",K602,0)</f>
        <v>0</v>
      </c>
      <c r="BG602" s="174">
        <f>IF(O602="zákl. přenesená",K602,0)</f>
        <v>0</v>
      </c>
      <c r="BH602" s="174">
        <f>IF(O602="sníž. přenesená",K602,0)</f>
        <v>0</v>
      </c>
      <c r="BI602" s="174">
        <f>IF(O602="nulová",K602,0)</f>
        <v>0</v>
      </c>
      <c r="BJ602" s="14" t="s">
        <v>82</v>
      </c>
      <c r="BK602" s="174">
        <f>ROUND(P602*H602,2)</f>
        <v>2580</v>
      </c>
      <c r="BL602" s="14" t="s">
        <v>137</v>
      </c>
      <c r="BM602" s="173" t="s">
        <v>1094</v>
      </c>
    </row>
    <row r="603" spans="1:65" s="2" customFormat="1" ht="39">
      <c r="A603" s="28"/>
      <c r="B603" s="29"/>
      <c r="C603" s="30"/>
      <c r="D603" s="175" t="s">
        <v>129</v>
      </c>
      <c r="E603" s="30"/>
      <c r="F603" s="176" t="s">
        <v>1093</v>
      </c>
      <c r="G603" s="30"/>
      <c r="H603" s="30"/>
      <c r="I603" s="30"/>
      <c r="J603" s="30"/>
      <c r="K603" s="30"/>
      <c r="L603" s="30"/>
      <c r="M603" s="33"/>
      <c r="N603" s="177"/>
      <c r="O603" s="178"/>
      <c r="P603" s="65"/>
      <c r="Q603" s="65"/>
      <c r="R603" s="65"/>
      <c r="S603" s="65"/>
      <c r="T603" s="65"/>
      <c r="U603" s="65"/>
      <c r="V603" s="65"/>
      <c r="W603" s="65"/>
      <c r="X603" s="66"/>
      <c r="Y603" s="28"/>
      <c r="Z603" s="28"/>
      <c r="AA603" s="28"/>
      <c r="AB603" s="28"/>
      <c r="AC603" s="28"/>
      <c r="AD603" s="28"/>
      <c r="AE603" s="28"/>
      <c r="AT603" s="14" t="s">
        <v>129</v>
      </c>
      <c r="AU603" s="14" t="s">
        <v>74</v>
      </c>
    </row>
    <row r="604" spans="1:65" s="2" customFormat="1" ht="33" customHeight="1">
      <c r="A604" s="28"/>
      <c r="B604" s="29"/>
      <c r="C604" s="160" t="s">
        <v>1095</v>
      </c>
      <c r="D604" s="160" t="s">
        <v>122</v>
      </c>
      <c r="E604" s="161" t="s">
        <v>1096</v>
      </c>
      <c r="F604" s="162" t="s">
        <v>1097</v>
      </c>
      <c r="G604" s="163" t="s">
        <v>125</v>
      </c>
      <c r="H604" s="164">
        <v>1</v>
      </c>
      <c r="I604" s="165">
        <v>178</v>
      </c>
      <c r="J604" s="166"/>
      <c r="K604" s="165">
        <f>ROUND(P604*H604,2)</f>
        <v>178</v>
      </c>
      <c r="L604" s="162" t="s">
        <v>126</v>
      </c>
      <c r="M604" s="167"/>
      <c r="N604" s="168" t="s">
        <v>1</v>
      </c>
      <c r="O604" s="169" t="s">
        <v>37</v>
      </c>
      <c r="P604" s="170">
        <f>I604+J604</f>
        <v>178</v>
      </c>
      <c r="Q604" s="170">
        <f>ROUND(I604*H604,2)</f>
        <v>178</v>
      </c>
      <c r="R604" s="170">
        <f>ROUND(J604*H604,2)</f>
        <v>0</v>
      </c>
      <c r="S604" s="171">
        <v>0</v>
      </c>
      <c r="T604" s="171">
        <f>S604*H604</f>
        <v>0</v>
      </c>
      <c r="U604" s="171">
        <v>0</v>
      </c>
      <c r="V604" s="171">
        <f>U604*H604</f>
        <v>0</v>
      </c>
      <c r="W604" s="171">
        <v>0</v>
      </c>
      <c r="X604" s="172">
        <f>W604*H604</f>
        <v>0</v>
      </c>
      <c r="Y604" s="28"/>
      <c r="Z604" s="28"/>
      <c r="AA604" s="28"/>
      <c r="AB604" s="28"/>
      <c r="AC604" s="28"/>
      <c r="AD604" s="28"/>
      <c r="AE604" s="28"/>
      <c r="AR604" s="173" t="s">
        <v>153</v>
      </c>
      <c r="AT604" s="173" t="s">
        <v>122</v>
      </c>
      <c r="AU604" s="173" t="s">
        <v>74</v>
      </c>
      <c r="AY604" s="14" t="s">
        <v>127</v>
      </c>
      <c r="BE604" s="174">
        <f>IF(O604="základní",K604,0)</f>
        <v>178</v>
      </c>
      <c r="BF604" s="174">
        <f>IF(O604="snížená",K604,0)</f>
        <v>0</v>
      </c>
      <c r="BG604" s="174">
        <f>IF(O604="zákl. přenesená",K604,0)</f>
        <v>0</v>
      </c>
      <c r="BH604" s="174">
        <f>IF(O604="sníž. přenesená",K604,0)</f>
        <v>0</v>
      </c>
      <c r="BI604" s="174">
        <f>IF(O604="nulová",K604,0)</f>
        <v>0</v>
      </c>
      <c r="BJ604" s="14" t="s">
        <v>82</v>
      </c>
      <c r="BK604" s="174">
        <f>ROUND(P604*H604,2)</f>
        <v>178</v>
      </c>
      <c r="BL604" s="14" t="s">
        <v>137</v>
      </c>
      <c r="BM604" s="173" t="s">
        <v>1098</v>
      </c>
    </row>
    <row r="605" spans="1:65" s="2" customFormat="1" ht="19.5">
      <c r="A605" s="28"/>
      <c r="B605" s="29"/>
      <c r="C605" s="30"/>
      <c r="D605" s="175" t="s">
        <v>129</v>
      </c>
      <c r="E605" s="30"/>
      <c r="F605" s="176" t="s">
        <v>1097</v>
      </c>
      <c r="G605" s="30"/>
      <c r="H605" s="30"/>
      <c r="I605" s="30"/>
      <c r="J605" s="30"/>
      <c r="K605" s="30"/>
      <c r="L605" s="30"/>
      <c r="M605" s="33"/>
      <c r="N605" s="177"/>
      <c r="O605" s="178"/>
      <c r="P605" s="65"/>
      <c r="Q605" s="65"/>
      <c r="R605" s="65"/>
      <c r="S605" s="65"/>
      <c r="T605" s="65"/>
      <c r="U605" s="65"/>
      <c r="V605" s="65"/>
      <c r="W605" s="65"/>
      <c r="X605" s="66"/>
      <c r="Y605" s="28"/>
      <c r="Z605" s="28"/>
      <c r="AA605" s="28"/>
      <c r="AB605" s="28"/>
      <c r="AC605" s="28"/>
      <c r="AD605" s="28"/>
      <c r="AE605" s="28"/>
      <c r="AT605" s="14" t="s">
        <v>129</v>
      </c>
      <c r="AU605" s="14" t="s">
        <v>74</v>
      </c>
    </row>
    <row r="606" spans="1:65" s="2" customFormat="1" ht="55.5" customHeight="1">
      <c r="A606" s="28"/>
      <c r="B606" s="29"/>
      <c r="C606" s="160" t="s">
        <v>1099</v>
      </c>
      <c r="D606" s="160" t="s">
        <v>122</v>
      </c>
      <c r="E606" s="161" t="s">
        <v>1100</v>
      </c>
      <c r="F606" s="162" t="s">
        <v>1101</v>
      </c>
      <c r="G606" s="163" t="s">
        <v>125</v>
      </c>
      <c r="H606" s="164">
        <v>1</v>
      </c>
      <c r="I606" s="165">
        <v>660</v>
      </c>
      <c r="J606" s="166"/>
      <c r="K606" s="165">
        <f>ROUND(P606*H606,2)</f>
        <v>660</v>
      </c>
      <c r="L606" s="162" t="s">
        <v>126</v>
      </c>
      <c r="M606" s="167"/>
      <c r="N606" s="168" t="s">
        <v>1</v>
      </c>
      <c r="O606" s="169" t="s">
        <v>37</v>
      </c>
      <c r="P606" s="170">
        <f>I606+J606</f>
        <v>660</v>
      </c>
      <c r="Q606" s="170">
        <f>ROUND(I606*H606,2)</f>
        <v>660</v>
      </c>
      <c r="R606" s="170">
        <f>ROUND(J606*H606,2)</f>
        <v>0</v>
      </c>
      <c r="S606" s="171">
        <v>0</v>
      </c>
      <c r="T606" s="171">
        <f>S606*H606</f>
        <v>0</v>
      </c>
      <c r="U606" s="171">
        <v>0</v>
      </c>
      <c r="V606" s="171">
        <f>U606*H606</f>
        <v>0</v>
      </c>
      <c r="W606" s="171">
        <v>0</v>
      </c>
      <c r="X606" s="172">
        <f>W606*H606</f>
        <v>0</v>
      </c>
      <c r="Y606" s="28"/>
      <c r="Z606" s="28"/>
      <c r="AA606" s="28"/>
      <c r="AB606" s="28"/>
      <c r="AC606" s="28"/>
      <c r="AD606" s="28"/>
      <c r="AE606" s="28"/>
      <c r="AR606" s="173" t="s">
        <v>153</v>
      </c>
      <c r="AT606" s="173" t="s">
        <v>122</v>
      </c>
      <c r="AU606" s="173" t="s">
        <v>74</v>
      </c>
      <c r="AY606" s="14" t="s">
        <v>127</v>
      </c>
      <c r="BE606" s="174">
        <f>IF(O606="základní",K606,0)</f>
        <v>660</v>
      </c>
      <c r="BF606" s="174">
        <f>IF(O606="snížená",K606,0)</f>
        <v>0</v>
      </c>
      <c r="BG606" s="174">
        <f>IF(O606="zákl. přenesená",K606,0)</f>
        <v>0</v>
      </c>
      <c r="BH606" s="174">
        <f>IF(O606="sníž. přenesená",K606,0)</f>
        <v>0</v>
      </c>
      <c r="BI606" s="174">
        <f>IF(O606="nulová",K606,0)</f>
        <v>0</v>
      </c>
      <c r="BJ606" s="14" t="s">
        <v>82</v>
      </c>
      <c r="BK606" s="174">
        <f>ROUND(P606*H606,2)</f>
        <v>660</v>
      </c>
      <c r="BL606" s="14" t="s">
        <v>137</v>
      </c>
      <c r="BM606" s="173" t="s">
        <v>1102</v>
      </c>
    </row>
    <row r="607" spans="1:65" s="2" customFormat="1" ht="29.25">
      <c r="A607" s="28"/>
      <c r="B607" s="29"/>
      <c r="C607" s="30"/>
      <c r="D607" s="175" t="s">
        <v>129</v>
      </c>
      <c r="E607" s="30"/>
      <c r="F607" s="176" t="s">
        <v>1101</v>
      </c>
      <c r="G607" s="30"/>
      <c r="H607" s="30"/>
      <c r="I607" s="30"/>
      <c r="J607" s="30"/>
      <c r="K607" s="30"/>
      <c r="L607" s="30"/>
      <c r="M607" s="33"/>
      <c r="N607" s="177"/>
      <c r="O607" s="178"/>
      <c r="P607" s="65"/>
      <c r="Q607" s="65"/>
      <c r="R607" s="65"/>
      <c r="S607" s="65"/>
      <c r="T607" s="65"/>
      <c r="U607" s="65"/>
      <c r="V607" s="65"/>
      <c r="W607" s="65"/>
      <c r="X607" s="66"/>
      <c r="Y607" s="28"/>
      <c r="Z607" s="28"/>
      <c r="AA607" s="28"/>
      <c r="AB607" s="28"/>
      <c r="AC607" s="28"/>
      <c r="AD607" s="28"/>
      <c r="AE607" s="28"/>
      <c r="AT607" s="14" t="s">
        <v>129</v>
      </c>
      <c r="AU607" s="14" t="s">
        <v>74</v>
      </c>
    </row>
    <row r="608" spans="1:65" s="2" customFormat="1" ht="44.25" customHeight="1">
      <c r="A608" s="28"/>
      <c r="B608" s="29"/>
      <c r="C608" s="160" t="s">
        <v>1103</v>
      </c>
      <c r="D608" s="160" t="s">
        <v>122</v>
      </c>
      <c r="E608" s="161" t="s">
        <v>1104</v>
      </c>
      <c r="F608" s="162" t="s">
        <v>1105</v>
      </c>
      <c r="G608" s="163" t="s">
        <v>125</v>
      </c>
      <c r="H608" s="164">
        <v>1</v>
      </c>
      <c r="I608" s="165">
        <v>4960</v>
      </c>
      <c r="J608" s="166"/>
      <c r="K608" s="165">
        <f>ROUND(P608*H608,2)</f>
        <v>4960</v>
      </c>
      <c r="L608" s="162" t="s">
        <v>126</v>
      </c>
      <c r="M608" s="167"/>
      <c r="N608" s="168" t="s">
        <v>1</v>
      </c>
      <c r="O608" s="169" t="s">
        <v>37</v>
      </c>
      <c r="P608" s="170">
        <f>I608+J608</f>
        <v>4960</v>
      </c>
      <c r="Q608" s="170">
        <f>ROUND(I608*H608,2)</f>
        <v>4960</v>
      </c>
      <c r="R608" s="170">
        <f>ROUND(J608*H608,2)</f>
        <v>0</v>
      </c>
      <c r="S608" s="171">
        <v>0</v>
      </c>
      <c r="T608" s="171">
        <f>S608*H608</f>
        <v>0</v>
      </c>
      <c r="U608" s="171">
        <v>0</v>
      </c>
      <c r="V608" s="171">
        <f>U608*H608</f>
        <v>0</v>
      </c>
      <c r="W608" s="171">
        <v>0</v>
      </c>
      <c r="X608" s="172">
        <f>W608*H608</f>
        <v>0</v>
      </c>
      <c r="Y608" s="28"/>
      <c r="Z608" s="28"/>
      <c r="AA608" s="28"/>
      <c r="AB608" s="28"/>
      <c r="AC608" s="28"/>
      <c r="AD608" s="28"/>
      <c r="AE608" s="28"/>
      <c r="AR608" s="173" t="s">
        <v>84</v>
      </c>
      <c r="AT608" s="173" t="s">
        <v>122</v>
      </c>
      <c r="AU608" s="173" t="s">
        <v>74</v>
      </c>
      <c r="AY608" s="14" t="s">
        <v>127</v>
      </c>
      <c r="BE608" s="174">
        <f>IF(O608="základní",K608,0)</f>
        <v>4960</v>
      </c>
      <c r="BF608" s="174">
        <f>IF(O608="snížená",K608,0)</f>
        <v>0</v>
      </c>
      <c r="BG608" s="174">
        <f>IF(O608="zákl. přenesená",K608,0)</f>
        <v>0</v>
      </c>
      <c r="BH608" s="174">
        <f>IF(O608="sníž. přenesená",K608,0)</f>
        <v>0</v>
      </c>
      <c r="BI608" s="174">
        <f>IF(O608="nulová",K608,0)</f>
        <v>0</v>
      </c>
      <c r="BJ608" s="14" t="s">
        <v>82</v>
      </c>
      <c r="BK608" s="174">
        <f>ROUND(P608*H608,2)</f>
        <v>4960</v>
      </c>
      <c r="BL608" s="14" t="s">
        <v>82</v>
      </c>
      <c r="BM608" s="173" t="s">
        <v>1106</v>
      </c>
    </row>
    <row r="609" spans="1:65" s="2" customFormat="1" ht="29.25">
      <c r="A609" s="28"/>
      <c r="B609" s="29"/>
      <c r="C609" s="30"/>
      <c r="D609" s="175" t="s">
        <v>129</v>
      </c>
      <c r="E609" s="30"/>
      <c r="F609" s="176" t="s">
        <v>1105</v>
      </c>
      <c r="G609" s="30"/>
      <c r="H609" s="30"/>
      <c r="I609" s="30"/>
      <c r="J609" s="30"/>
      <c r="K609" s="30"/>
      <c r="L609" s="30"/>
      <c r="M609" s="33"/>
      <c r="N609" s="177"/>
      <c r="O609" s="178"/>
      <c r="P609" s="65"/>
      <c r="Q609" s="65"/>
      <c r="R609" s="65"/>
      <c r="S609" s="65"/>
      <c r="T609" s="65"/>
      <c r="U609" s="65"/>
      <c r="V609" s="65"/>
      <c r="W609" s="65"/>
      <c r="X609" s="66"/>
      <c r="Y609" s="28"/>
      <c r="Z609" s="28"/>
      <c r="AA609" s="28"/>
      <c r="AB609" s="28"/>
      <c r="AC609" s="28"/>
      <c r="AD609" s="28"/>
      <c r="AE609" s="28"/>
      <c r="AT609" s="14" t="s">
        <v>129</v>
      </c>
      <c r="AU609" s="14" t="s">
        <v>74</v>
      </c>
    </row>
    <row r="610" spans="1:65" s="2" customFormat="1" ht="37.9" customHeight="1">
      <c r="A610" s="28"/>
      <c r="B610" s="29"/>
      <c r="C610" s="160" t="s">
        <v>1107</v>
      </c>
      <c r="D610" s="160" t="s">
        <v>122</v>
      </c>
      <c r="E610" s="161" t="s">
        <v>1108</v>
      </c>
      <c r="F610" s="162" t="s">
        <v>1109</v>
      </c>
      <c r="G610" s="163" t="s">
        <v>125</v>
      </c>
      <c r="H610" s="164">
        <v>1</v>
      </c>
      <c r="I610" s="165">
        <v>2890</v>
      </c>
      <c r="J610" s="166"/>
      <c r="K610" s="165">
        <f>ROUND(P610*H610,2)</f>
        <v>2890</v>
      </c>
      <c r="L610" s="162" t="s">
        <v>126</v>
      </c>
      <c r="M610" s="167"/>
      <c r="N610" s="168" t="s">
        <v>1</v>
      </c>
      <c r="O610" s="169" t="s">
        <v>37</v>
      </c>
      <c r="P610" s="170">
        <f>I610+J610</f>
        <v>2890</v>
      </c>
      <c r="Q610" s="170">
        <f>ROUND(I610*H610,2)</f>
        <v>2890</v>
      </c>
      <c r="R610" s="170">
        <f>ROUND(J610*H610,2)</f>
        <v>0</v>
      </c>
      <c r="S610" s="171">
        <v>0</v>
      </c>
      <c r="T610" s="171">
        <f>S610*H610</f>
        <v>0</v>
      </c>
      <c r="U610" s="171">
        <v>0</v>
      </c>
      <c r="V610" s="171">
        <f>U610*H610</f>
        <v>0</v>
      </c>
      <c r="W610" s="171">
        <v>0</v>
      </c>
      <c r="X610" s="172">
        <f>W610*H610</f>
        <v>0</v>
      </c>
      <c r="Y610" s="28"/>
      <c r="Z610" s="28"/>
      <c r="AA610" s="28"/>
      <c r="AB610" s="28"/>
      <c r="AC610" s="28"/>
      <c r="AD610" s="28"/>
      <c r="AE610" s="28"/>
      <c r="AR610" s="173" t="s">
        <v>84</v>
      </c>
      <c r="AT610" s="173" t="s">
        <v>122</v>
      </c>
      <c r="AU610" s="173" t="s">
        <v>74</v>
      </c>
      <c r="AY610" s="14" t="s">
        <v>127</v>
      </c>
      <c r="BE610" s="174">
        <f>IF(O610="základní",K610,0)</f>
        <v>2890</v>
      </c>
      <c r="BF610" s="174">
        <f>IF(O610="snížená",K610,0)</f>
        <v>0</v>
      </c>
      <c r="BG610" s="174">
        <f>IF(O610="zákl. přenesená",K610,0)</f>
        <v>0</v>
      </c>
      <c r="BH610" s="174">
        <f>IF(O610="sníž. přenesená",K610,0)</f>
        <v>0</v>
      </c>
      <c r="BI610" s="174">
        <f>IF(O610="nulová",K610,0)</f>
        <v>0</v>
      </c>
      <c r="BJ610" s="14" t="s">
        <v>82</v>
      </c>
      <c r="BK610" s="174">
        <f>ROUND(P610*H610,2)</f>
        <v>2890</v>
      </c>
      <c r="BL610" s="14" t="s">
        <v>82</v>
      </c>
      <c r="BM610" s="173" t="s">
        <v>1110</v>
      </c>
    </row>
    <row r="611" spans="1:65" s="2" customFormat="1" ht="29.25">
      <c r="A611" s="28"/>
      <c r="B611" s="29"/>
      <c r="C611" s="30"/>
      <c r="D611" s="175" t="s">
        <v>129</v>
      </c>
      <c r="E611" s="30"/>
      <c r="F611" s="176" t="s">
        <v>1109</v>
      </c>
      <c r="G611" s="30"/>
      <c r="H611" s="30"/>
      <c r="I611" s="30"/>
      <c r="J611" s="30"/>
      <c r="K611" s="30"/>
      <c r="L611" s="30"/>
      <c r="M611" s="33"/>
      <c r="N611" s="177"/>
      <c r="O611" s="178"/>
      <c r="P611" s="65"/>
      <c r="Q611" s="65"/>
      <c r="R611" s="65"/>
      <c r="S611" s="65"/>
      <c r="T611" s="65"/>
      <c r="U611" s="65"/>
      <c r="V611" s="65"/>
      <c r="W611" s="65"/>
      <c r="X611" s="66"/>
      <c r="Y611" s="28"/>
      <c r="Z611" s="28"/>
      <c r="AA611" s="28"/>
      <c r="AB611" s="28"/>
      <c r="AC611" s="28"/>
      <c r="AD611" s="28"/>
      <c r="AE611" s="28"/>
      <c r="AT611" s="14" t="s">
        <v>129</v>
      </c>
      <c r="AU611" s="14" t="s">
        <v>74</v>
      </c>
    </row>
    <row r="612" spans="1:65" s="2" customFormat="1" ht="24">
      <c r="A612" s="28"/>
      <c r="B612" s="29"/>
      <c r="C612" s="160" t="s">
        <v>1111</v>
      </c>
      <c r="D612" s="160" t="s">
        <v>122</v>
      </c>
      <c r="E612" s="161" t="s">
        <v>1112</v>
      </c>
      <c r="F612" s="162" t="s">
        <v>1113</v>
      </c>
      <c r="G612" s="163" t="s">
        <v>125</v>
      </c>
      <c r="H612" s="164">
        <v>1</v>
      </c>
      <c r="I612" s="165">
        <v>9900</v>
      </c>
      <c r="J612" s="166"/>
      <c r="K612" s="165">
        <f>ROUND(P612*H612,2)</f>
        <v>9900</v>
      </c>
      <c r="L612" s="162" t="s">
        <v>126</v>
      </c>
      <c r="M612" s="167"/>
      <c r="N612" s="168" t="s">
        <v>1</v>
      </c>
      <c r="O612" s="169" t="s">
        <v>37</v>
      </c>
      <c r="P612" s="170">
        <f>I612+J612</f>
        <v>9900</v>
      </c>
      <c r="Q612" s="170">
        <f>ROUND(I612*H612,2)</f>
        <v>9900</v>
      </c>
      <c r="R612" s="170">
        <f>ROUND(J612*H612,2)</f>
        <v>0</v>
      </c>
      <c r="S612" s="171">
        <v>0</v>
      </c>
      <c r="T612" s="171">
        <f>S612*H612</f>
        <v>0</v>
      </c>
      <c r="U612" s="171">
        <v>0</v>
      </c>
      <c r="V612" s="171">
        <f>U612*H612</f>
        <v>0</v>
      </c>
      <c r="W612" s="171">
        <v>0</v>
      </c>
      <c r="X612" s="172">
        <f>W612*H612</f>
        <v>0</v>
      </c>
      <c r="Y612" s="28"/>
      <c r="Z612" s="28"/>
      <c r="AA612" s="28"/>
      <c r="AB612" s="28"/>
      <c r="AC612" s="28"/>
      <c r="AD612" s="28"/>
      <c r="AE612" s="28"/>
      <c r="AR612" s="173" t="s">
        <v>153</v>
      </c>
      <c r="AT612" s="173" t="s">
        <v>122</v>
      </c>
      <c r="AU612" s="173" t="s">
        <v>74</v>
      </c>
      <c r="AY612" s="14" t="s">
        <v>127</v>
      </c>
      <c r="BE612" s="174">
        <f>IF(O612="základní",K612,0)</f>
        <v>9900</v>
      </c>
      <c r="BF612" s="174">
        <f>IF(O612="snížená",K612,0)</f>
        <v>0</v>
      </c>
      <c r="BG612" s="174">
        <f>IF(O612="zákl. přenesená",K612,0)</f>
        <v>0</v>
      </c>
      <c r="BH612" s="174">
        <f>IF(O612="sníž. přenesená",K612,0)</f>
        <v>0</v>
      </c>
      <c r="BI612" s="174">
        <f>IF(O612="nulová",K612,0)</f>
        <v>0</v>
      </c>
      <c r="BJ612" s="14" t="s">
        <v>82</v>
      </c>
      <c r="BK612" s="174">
        <f>ROUND(P612*H612,2)</f>
        <v>9900</v>
      </c>
      <c r="BL612" s="14" t="s">
        <v>137</v>
      </c>
      <c r="BM612" s="173" t="s">
        <v>1114</v>
      </c>
    </row>
    <row r="613" spans="1:65" s="2" customFormat="1" ht="11.25">
      <c r="A613" s="28"/>
      <c r="B613" s="29"/>
      <c r="C613" s="30"/>
      <c r="D613" s="175" t="s">
        <v>129</v>
      </c>
      <c r="E613" s="30"/>
      <c r="F613" s="176" t="s">
        <v>1113</v>
      </c>
      <c r="G613" s="30"/>
      <c r="H613" s="30"/>
      <c r="I613" s="30"/>
      <c r="J613" s="30"/>
      <c r="K613" s="30"/>
      <c r="L613" s="30"/>
      <c r="M613" s="33"/>
      <c r="N613" s="177"/>
      <c r="O613" s="178"/>
      <c r="P613" s="65"/>
      <c r="Q613" s="65"/>
      <c r="R613" s="65"/>
      <c r="S613" s="65"/>
      <c r="T613" s="65"/>
      <c r="U613" s="65"/>
      <c r="V613" s="65"/>
      <c r="W613" s="65"/>
      <c r="X613" s="66"/>
      <c r="Y613" s="28"/>
      <c r="Z613" s="28"/>
      <c r="AA613" s="28"/>
      <c r="AB613" s="28"/>
      <c r="AC613" s="28"/>
      <c r="AD613" s="28"/>
      <c r="AE613" s="28"/>
      <c r="AT613" s="14" t="s">
        <v>129</v>
      </c>
      <c r="AU613" s="14" t="s">
        <v>74</v>
      </c>
    </row>
    <row r="614" spans="1:65" s="2" customFormat="1" ht="24.2" customHeight="1">
      <c r="A614" s="28"/>
      <c r="B614" s="29"/>
      <c r="C614" s="160" t="s">
        <v>1115</v>
      </c>
      <c r="D614" s="160" t="s">
        <v>122</v>
      </c>
      <c r="E614" s="161" t="s">
        <v>1116</v>
      </c>
      <c r="F614" s="162" t="s">
        <v>1117</v>
      </c>
      <c r="G614" s="163" t="s">
        <v>125</v>
      </c>
      <c r="H614" s="164">
        <v>1</v>
      </c>
      <c r="I614" s="165">
        <v>797</v>
      </c>
      <c r="J614" s="166"/>
      <c r="K614" s="165">
        <f>ROUND(P614*H614,2)</f>
        <v>797</v>
      </c>
      <c r="L614" s="162" t="s">
        <v>126</v>
      </c>
      <c r="M614" s="167"/>
      <c r="N614" s="168" t="s">
        <v>1</v>
      </c>
      <c r="O614" s="169" t="s">
        <v>37</v>
      </c>
      <c r="P614" s="170">
        <f>I614+J614</f>
        <v>797</v>
      </c>
      <c r="Q614" s="170">
        <f>ROUND(I614*H614,2)</f>
        <v>797</v>
      </c>
      <c r="R614" s="170">
        <f>ROUND(J614*H614,2)</f>
        <v>0</v>
      </c>
      <c r="S614" s="171">
        <v>0</v>
      </c>
      <c r="T614" s="171">
        <f>S614*H614</f>
        <v>0</v>
      </c>
      <c r="U614" s="171">
        <v>0</v>
      </c>
      <c r="V614" s="171">
        <f>U614*H614</f>
        <v>0</v>
      </c>
      <c r="W614" s="171">
        <v>0</v>
      </c>
      <c r="X614" s="172">
        <f>W614*H614</f>
        <v>0</v>
      </c>
      <c r="Y614" s="28"/>
      <c r="Z614" s="28"/>
      <c r="AA614" s="28"/>
      <c r="AB614" s="28"/>
      <c r="AC614" s="28"/>
      <c r="AD614" s="28"/>
      <c r="AE614" s="28"/>
      <c r="AR614" s="173" t="s">
        <v>153</v>
      </c>
      <c r="AT614" s="173" t="s">
        <v>122</v>
      </c>
      <c r="AU614" s="173" t="s">
        <v>74</v>
      </c>
      <c r="AY614" s="14" t="s">
        <v>127</v>
      </c>
      <c r="BE614" s="174">
        <f>IF(O614="základní",K614,0)</f>
        <v>797</v>
      </c>
      <c r="BF614" s="174">
        <f>IF(O614="snížená",K614,0)</f>
        <v>0</v>
      </c>
      <c r="BG614" s="174">
        <f>IF(O614="zákl. přenesená",K614,0)</f>
        <v>0</v>
      </c>
      <c r="BH614" s="174">
        <f>IF(O614="sníž. přenesená",K614,0)</f>
        <v>0</v>
      </c>
      <c r="BI614" s="174">
        <f>IF(O614="nulová",K614,0)</f>
        <v>0</v>
      </c>
      <c r="BJ614" s="14" t="s">
        <v>82</v>
      </c>
      <c r="BK614" s="174">
        <f>ROUND(P614*H614,2)</f>
        <v>797</v>
      </c>
      <c r="BL614" s="14" t="s">
        <v>137</v>
      </c>
      <c r="BM614" s="173" t="s">
        <v>1118</v>
      </c>
    </row>
    <row r="615" spans="1:65" s="2" customFormat="1" ht="19.5">
      <c r="A615" s="28"/>
      <c r="B615" s="29"/>
      <c r="C615" s="30"/>
      <c r="D615" s="175" t="s">
        <v>129</v>
      </c>
      <c r="E615" s="30"/>
      <c r="F615" s="176" t="s">
        <v>1117</v>
      </c>
      <c r="G615" s="30"/>
      <c r="H615" s="30"/>
      <c r="I615" s="30"/>
      <c r="J615" s="30"/>
      <c r="K615" s="30"/>
      <c r="L615" s="30"/>
      <c r="M615" s="33"/>
      <c r="N615" s="177"/>
      <c r="O615" s="178"/>
      <c r="P615" s="65"/>
      <c r="Q615" s="65"/>
      <c r="R615" s="65"/>
      <c r="S615" s="65"/>
      <c r="T615" s="65"/>
      <c r="U615" s="65"/>
      <c r="V615" s="65"/>
      <c r="W615" s="65"/>
      <c r="X615" s="66"/>
      <c r="Y615" s="28"/>
      <c r="Z615" s="28"/>
      <c r="AA615" s="28"/>
      <c r="AB615" s="28"/>
      <c r="AC615" s="28"/>
      <c r="AD615" s="28"/>
      <c r="AE615" s="28"/>
      <c r="AT615" s="14" t="s">
        <v>129</v>
      </c>
      <c r="AU615" s="14" t="s">
        <v>74</v>
      </c>
    </row>
    <row r="616" spans="1:65" s="2" customFormat="1" ht="24.2" customHeight="1">
      <c r="A616" s="28"/>
      <c r="B616" s="29"/>
      <c r="C616" s="160" t="s">
        <v>1119</v>
      </c>
      <c r="D616" s="160" t="s">
        <v>122</v>
      </c>
      <c r="E616" s="161" t="s">
        <v>1120</v>
      </c>
      <c r="F616" s="162" t="s">
        <v>1121</v>
      </c>
      <c r="G616" s="163" t="s">
        <v>125</v>
      </c>
      <c r="H616" s="164">
        <v>1</v>
      </c>
      <c r="I616" s="165">
        <v>918</v>
      </c>
      <c r="J616" s="166"/>
      <c r="K616" s="165">
        <f>ROUND(P616*H616,2)</f>
        <v>918</v>
      </c>
      <c r="L616" s="162" t="s">
        <v>126</v>
      </c>
      <c r="M616" s="167"/>
      <c r="N616" s="168" t="s">
        <v>1</v>
      </c>
      <c r="O616" s="169" t="s">
        <v>37</v>
      </c>
      <c r="P616" s="170">
        <f>I616+J616</f>
        <v>918</v>
      </c>
      <c r="Q616" s="170">
        <f>ROUND(I616*H616,2)</f>
        <v>918</v>
      </c>
      <c r="R616" s="170">
        <f>ROUND(J616*H616,2)</f>
        <v>0</v>
      </c>
      <c r="S616" s="171">
        <v>0</v>
      </c>
      <c r="T616" s="171">
        <f>S616*H616</f>
        <v>0</v>
      </c>
      <c r="U616" s="171">
        <v>0</v>
      </c>
      <c r="V616" s="171">
        <f>U616*H616</f>
        <v>0</v>
      </c>
      <c r="W616" s="171">
        <v>0</v>
      </c>
      <c r="X616" s="172">
        <f>W616*H616</f>
        <v>0</v>
      </c>
      <c r="Y616" s="28"/>
      <c r="Z616" s="28"/>
      <c r="AA616" s="28"/>
      <c r="AB616" s="28"/>
      <c r="AC616" s="28"/>
      <c r="AD616" s="28"/>
      <c r="AE616" s="28"/>
      <c r="AR616" s="173" t="s">
        <v>153</v>
      </c>
      <c r="AT616" s="173" t="s">
        <v>122</v>
      </c>
      <c r="AU616" s="173" t="s">
        <v>74</v>
      </c>
      <c r="AY616" s="14" t="s">
        <v>127</v>
      </c>
      <c r="BE616" s="174">
        <f>IF(O616="základní",K616,0)</f>
        <v>918</v>
      </c>
      <c r="BF616" s="174">
        <f>IF(O616="snížená",K616,0)</f>
        <v>0</v>
      </c>
      <c r="BG616" s="174">
        <f>IF(O616="zákl. přenesená",K616,0)</f>
        <v>0</v>
      </c>
      <c r="BH616" s="174">
        <f>IF(O616="sníž. přenesená",K616,0)</f>
        <v>0</v>
      </c>
      <c r="BI616" s="174">
        <f>IF(O616="nulová",K616,0)</f>
        <v>0</v>
      </c>
      <c r="BJ616" s="14" t="s">
        <v>82</v>
      </c>
      <c r="BK616" s="174">
        <f>ROUND(P616*H616,2)</f>
        <v>918</v>
      </c>
      <c r="BL616" s="14" t="s">
        <v>137</v>
      </c>
      <c r="BM616" s="173" t="s">
        <v>1122</v>
      </c>
    </row>
    <row r="617" spans="1:65" s="2" customFormat="1" ht="19.5">
      <c r="A617" s="28"/>
      <c r="B617" s="29"/>
      <c r="C617" s="30"/>
      <c r="D617" s="175" t="s">
        <v>129</v>
      </c>
      <c r="E617" s="30"/>
      <c r="F617" s="176" t="s">
        <v>1121</v>
      </c>
      <c r="G617" s="30"/>
      <c r="H617" s="30"/>
      <c r="I617" s="30"/>
      <c r="J617" s="30"/>
      <c r="K617" s="30"/>
      <c r="L617" s="30"/>
      <c r="M617" s="33"/>
      <c r="N617" s="177"/>
      <c r="O617" s="178"/>
      <c r="P617" s="65"/>
      <c r="Q617" s="65"/>
      <c r="R617" s="65"/>
      <c r="S617" s="65"/>
      <c r="T617" s="65"/>
      <c r="U617" s="65"/>
      <c r="V617" s="65"/>
      <c r="W617" s="65"/>
      <c r="X617" s="66"/>
      <c r="Y617" s="28"/>
      <c r="Z617" s="28"/>
      <c r="AA617" s="28"/>
      <c r="AB617" s="28"/>
      <c r="AC617" s="28"/>
      <c r="AD617" s="28"/>
      <c r="AE617" s="28"/>
      <c r="AT617" s="14" t="s">
        <v>129</v>
      </c>
      <c r="AU617" s="14" t="s">
        <v>74</v>
      </c>
    </row>
    <row r="618" spans="1:65" s="2" customFormat="1" ht="55.5" customHeight="1">
      <c r="A618" s="28"/>
      <c r="B618" s="29"/>
      <c r="C618" s="160" t="s">
        <v>1123</v>
      </c>
      <c r="D618" s="160" t="s">
        <v>122</v>
      </c>
      <c r="E618" s="161" t="s">
        <v>1124</v>
      </c>
      <c r="F618" s="162" t="s">
        <v>1125</v>
      </c>
      <c r="G618" s="163" t="s">
        <v>125</v>
      </c>
      <c r="H618" s="164">
        <v>1</v>
      </c>
      <c r="I618" s="165">
        <v>20000</v>
      </c>
      <c r="J618" s="166"/>
      <c r="K618" s="165">
        <f>ROUND(P618*H618,2)</f>
        <v>20000</v>
      </c>
      <c r="L618" s="162" t="s">
        <v>126</v>
      </c>
      <c r="M618" s="167"/>
      <c r="N618" s="168" t="s">
        <v>1</v>
      </c>
      <c r="O618" s="169" t="s">
        <v>37</v>
      </c>
      <c r="P618" s="170">
        <f>I618+J618</f>
        <v>20000</v>
      </c>
      <c r="Q618" s="170">
        <f>ROUND(I618*H618,2)</f>
        <v>20000</v>
      </c>
      <c r="R618" s="170">
        <f>ROUND(J618*H618,2)</f>
        <v>0</v>
      </c>
      <c r="S618" s="171">
        <v>0</v>
      </c>
      <c r="T618" s="171">
        <f>S618*H618</f>
        <v>0</v>
      </c>
      <c r="U618" s="171">
        <v>0</v>
      </c>
      <c r="V618" s="171">
        <f>U618*H618</f>
        <v>0</v>
      </c>
      <c r="W618" s="171">
        <v>0</v>
      </c>
      <c r="X618" s="172">
        <f>W618*H618</f>
        <v>0</v>
      </c>
      <c r="Y618" s="28"/>
      <c r="Z618" s="28"/>
      <c r="AA618" s="28"/>
      <c r="AB618" s="28"/>
      <c r="AC618" s="28"/>
      <c r="AD618" s="28"/>
      <c r="AE618" s="28"/>
      <c r="AR618" s="173" t="s">
        <v>153</v>
      </c>
      <c r="AT618" s="173" t="s">
        <v>122</v>
      </c>
      <c r="AU618" s="173" t="s">
        <v>74</v>
      </c>
      <c r="AY618" s="14" t="s">
        <v>127</v>
      </c>
      <c r="BE618" s="174">
        <f>IF(O618="základní",K618,0)</f>
        <v>20000</v>
      </c>
      <c r="BF618" s="174">
        <f>IF(O618="snížená",K618,0)</f>
        <v>0</v>
      </c>
      <c r="BG618" s="174">
        <f>IF(O618="zákl. přenesená",K618,0)</f>
        <v>0</v>
      </c>
      <c r="BH618" s="174">
        <f>IF(O618="sníž. přenesená",K618,0)</f>
        <v>0</v>
      </c>
      <c r="BI618" s="174">
        <f>IF(O618="nulová",K618,0)</f>
        <v>0</v>
      </c>
      <c r="BJ618" s="14" t="s">
        <v>82</v>
      </c>
      <c r="BK618" s="174">
        <f>ROUND(P618*H618,2)</f>
        <v>20000</v>
      </c>
      <c r="BL618" s="14" t="s">
        <v>137</v>
      </c>
      <c r="BM618" s="173" t="s">
        <v>1126</v>
      </c>
    </row>
    <row r="619" spans="1:65" s="2" customFormat="1" ht="39">
      <c r="A619" s="28"/>
      <c r="B619" s="29"/>
      <c r="C619" s="30"/>
      <c r="D619" s="175" t="s">
        <v>129</v>
      </c>
      <c r="E619" s="30"/>
      <c r="F619" s="176" t="s">
        <v>1125</v>
      </c>
      <c r="G619" s="30"/>
      <c r="H619" s="30"/>
      <c r="I619" s="30"/>
      <c r="J619" s="30"/>
      <c r="K619" s="30"/>
      <c r="L619" s="30"/>
      <c r="M619" s="33"/>
      <c r="N619" s="177"/>
      <c r="O619" s="178"/>
      <c r="P619" s="65"/>
      <c r="Q619" s="65"/>
      <c r="R619" s="65"/>
      <c r="S619" s="65"/>
      <c r="T619" s="65"/>
      <c r="U619" s="65"/>
      <c r="V619" s="65"/>
      <c r="W619" s="65"/>
      <c r="X619" s="66"/>
      <c r="Y619" s="28"/>
      <c r="Z619" s="28"/>
      <c r="AA619" s="28"/>
      <c r="AB619" s="28"/>
      <c r="AC619" s="28"/>
      <c r="AD619" s="28"/>
      <c r="AE619" s="28"/>
      <c r="AT619" s="14" t="s">
        <v>129</v>
      </c>
      <c r="AU619" s="14" t="s">
        <v>74</v>
      </c>
    </row>
    <row r="620" spans="1:65" s="2" customFormat="1" ht="37.9" customHeight="1">
      <c r="A620" s="28"/>
      <c r="B620" s="29"/>
      <c r="C620" s="160" t="s">
        <v>1127</v>
      </c>
      <c r="D620" s="160" t="s">
        <v>122</v>
      </c>
      <c r="E620" s="161" t="s">
        <v>1128</v>
      </c>
      <c r="F620" s="162" t="s">
        <v>1129</v>
      </c>
      <c r="G620" s="163" t="s">
        <v>694</v>
      </c>
      <c r="H620" s="164">
        <v>1</v>
      </c>
      <c r="I620" s="165">
        <v>135</v>
      </c>
      <c r="J620" s="166"/>
      <c r="K620" s="165">
        <f>ROUND(P620*H620,2)</f>
        <v>135</v>
      </c>
      <c r="L620" s="162" t="s">
        <v>126</v>
      </c>
      <c r="M620" s="167"/>
      <c r="N620" s="168" t="s">
        <v>1</v>
      </c>
      <c r="O620" s="169" t="s">
        <v>37</v>
      </c>
      <c r="P620" s="170">
        <f>I620+J620</f>
        <v>135</v>
      </c>
      <c r="Q620" s="170">
        <f>ROUND(I620*H620,2)</f>
        <v>135</v>
      </c>
      <c r="R620" s="170">
        <f>ROUND(J620*H620,2)</f>
        <v>0</v>
      </c>
      <c r="S620" s="171">
        <v>0</v>
      </c>
      <c r="T620" s="171">
        <f>S620*H620</f>
        <v>0</v>
      </c>
      <c r="U620" s="171">
        <v>0</v>
      </c>
      <c r="V620" s="171">
        <f>U620*H620</f>
        <v>0</v>
      </c>
      <c r="W620" s="171">
        <v>0</v>
      </c>
      <c r="X620" s="172">
        <f>W620*H620</f>
        <v>0</v>
      </c>
      <c r="Y620" s="28"/>
      <c r="Z620" s="28"/>
      <c r="AA620" s="28"/>
      <c r="AB620" s="28"/>
      <c r="AC620" s="28"/>
      <c r="AD620" s="28"/>
      <c r="AE620" s="28"/>
      <c r="AR620" s="173" t="s">
        <v>153</v>
      </c>
      <c r="AT620" s="173" t="s">
        <v>122</v>
      </c>
      <c r="AU620" s="173" t="s">
        <v>74</v>
      </c>
      <c r="AY620" s="14" t="s">
        <v>127</v>
      </c>
      <c r="BE620" s="174">
        <f>IF(O620="základní",K620,0)</f>
        <v>135</v>
      </c>
      <c r="BF620" s="174">
        <f>IF(O620="snížená",K620,0)</f>
        <v>0</v>
      </c>
      <c r="BG620" s="174">
        <f>IF(O620="zákl. přenesená",K620,0)</f>
        <v>0</v>
      </c>
      <c r="BH620" s="174">
        <f>IF(O620="sníž. přenesená",K620,0)</f>
        <v>0</v>
      </c>
      <c r="BI620" s="174">
        <f>IF(O620="nulová",K620,0)</f>
        <v>0</v>
      </c>
      <c r="BJ620" s="14" t="s">
        <v>82</v>
      </c>
      <c r="BK620" s="174">
        <f>ROUND(P620*H620,2)</f>
        <v>135</v>
      </c>
      <c r="BL620" s="14" t="s">
        <v>137</v>
      </c>
      <c r="BM620" s="173" t="s">
        <v>1130</v>
      </c>
    </row>
    <row r="621" spans="1:65" s="2" customFormat="1" ht="19.5">
      <c r="A621" s="28"/>
      <c r="B621" s="29"/>
      <c r="C621" s="30"/>
      <c r="D621" s="175" t="s">
        <v>129</v>
      </c>
      <c r="E621" s="30"/>
      <c r="F621" s="176" t="s">
        <v>1129</v>
      </c>
      <c r="G621" s="30"/>
      <c r="H621" s="30"/>
      <c r="I621" s="30"/>
      <c r="J621" s="30"/>
      <c r="K621" s="30"/>
      <c r="L621" s="30"/>
      <c r="M621" s="33"/>
      <c r="N621" s="177"/>
      <c r="O621" s="178"/>
      <c r="P621" s="65"/>
      <c r="Q621" s="65"/>
      <c r="R621" s="65"/>
      <c r="S621" s="65"/>
      <c r="T621" s="65"/>
      <c r="U621" s="65"/>
      <c r="V621" s="65"/>
      <c r="W621" s="65"/>
      <c r="X621" s="66"/>
      <c r="Y621" s="28"/>
      <c r="Z621" s="28"/>
      <c r="AA621" s="28"/>
      <c r="AB621" s="28"/>
      <c r="AC621" s="28"/>
      <c r="AD621" s="28"/>
      <c r="AE621" s="28"/>
      <c r="AT621" s="14" t="s">
        <v>129</v>
      </c>
      <c r="AU621" s="14" t="s">
        <v>74</v>
      </c>
    </row>
    <row r="622" spans="1:65" s="2" customFormat="1" ht="33" customHeight="1">
      <c r="A622" s="28"/>
      <c r="B622" s="29"/>
      <c r="C622" s="160" t="s">
        <v>1131</v>
      </c>
      <c r="D622" s="160" t="s">
        <v>122</v>
      </c>
      <c r="E622" s="161" t="s">
        <v>1132</v>
      </c>
      <c r="F622" s="162" t="s">
        <v>1133</v>
      </c>
      <c r="G622" s="163" t="s">
        <v>125</v>
      </c>
      <c r="H622" s="164">
        <v>1</v>
      </c>
      <c r="I622" s="165">
        <v>3120</v>
      </c>
      <c r="J622" s="166"/>
      <c r="K622" s="165">
        <f>ROUND(P622*H622,2)</f>
        <v>3120</v>
      </c>
      <c r="L622" s="162" t="s">
        <v>126</v>
      </c>
      <c r="M622" s="167"/>
      <c r="N622" s="168" t="s">
        <v>1</v>
      </c>
      <c r="O622" s="169" t="s">
        <v>37</v>
      </c>
      <c r="P622" s="170">
        <f>I622+J622</f>
        <v>3120</v>
      </c>
      <c r="Q622" s="170">
        <f>ROUND(I622*H622,2)</f>
        <v>3120</v>
      </c>
      <c r="R622" s="170">
        <f>ROUND(J622*H622,2)</f>
        <v>0</v>
      </c>
      <c r="S622" s="171">
        <v>0</v>
      </c>
      <c r="T622" s="171">
        <f>S622*H622</f>
        <v>0</v>
      </c>
      <c r="U622" s="171">
        <v>0</v>
      </c>
      <c r="V622" s="171">
        <f>U622*H622</f>
        <v>0</v>
      </c>
      <c r="W622" s="171">
        <v>0</v>
      </c>
      <c r="X622" s="172">
        <f>W622*H622</f>
        <v>0</v>
      </c>
      <c r="Y622" s="28"/>
      <c r="Z622" s="28"/>
      <c r="AA622" s="28"/>
      <c r="AB622" s="28"/>
      <c r="AC622" s="28"/>
      <c r="AD622" s="28"/>
      <c r="AE622" s="28"/>
      <c r="AR622" s="173" t="s">
        <v>153</v>
      </c>
      <c r="AT622" s="173" t="s">
        <v>122</v>
      </c>
      <c r="AU622" s="173" t="s">
        <v>74</v>
      </c>
      <c r="AY622" s="14" t="s">
        <v>127</v>
      </c>
      <c r="BE622" s="174">
        <f>IF(O622="základní",K622,0)</f>
        <v>3120</v>
      </c>
      <c r="BF622" s="174">
        <f>IF(O622="snížená",K622,0)</f>
        <v>0</v>
      </c>
      <c r="BG622" s="174">
        <f>IF(O622="zákl. přenesená",K622,0)</f>
        <v>0</v>
      </c>
      <c r="BH622" s="174">
        <f>IF(O622="sníž. přenesená",K622,0)</f>
        <v>0</v>
      </c>
      <c r="BI622" s="174">
        <f>IF(O622="nulová",K622,0)</f>
        <v>0</v>
      </c>
      <c r="BJ622" s="14" t="s">
        <v>82</v>
      </c>
      <c r="BK622" s="174">
        <f>ROUND(P622*H622,2)</f>
        <v>3120</v>
      </c>
      <c r="BL622" s="14" t="s">
        <v>137</v>
      </c>
      <c r="BM622" s="173" t="s">
        <v>1134</v>
      </c>
    </row>
    <row r="623" spans="1:65" s="2" customFormat="1" ht="19.5">
      <c r="A623" s="28"/>
      <c r="B623" s="29"/>
      <c r="C623" s="30"/>
      <c r="D623" s="175" t="s">
        <v>129</v>
      </c>
      <c r="E623" s="30"/>
      <c r="F623" s="176" t="s">
        <v>1133</v>
      </c>
      <c r="G623" s="30"/>
      <c r="H623" s="30"/>
      <c r="I623" s="30"/>
      <c r="J623" s="30"/>
      <c r="K623" s="30"/>
      <c r="L623" s="30"/>
      <c r="M623" s="33"/>
      <c r="N623" s="177"/>
      <c r="O623" s="178"/>
      <c r="P623" s="65"/>
      <c r="Q623" s="65"/>
      <c r="R623" s="65"/>
      <c r="S623" s="65"/>
      <c r="T623" s="65"/>
      <c r="U623" s="65"/>
      <c r="V623" s="65"/>
      <c r="W623" s="65"/>
      <c r="X623" s="66"/>
      <c r="Y623" s="28"/>
      <c r="Z623" s="28"/>
      <c r="AA623" s="28"/>
      <c r="AB623" s="28"/>
      <c r="AC623" s="28"/>
      <c r="AD623" s="28"/>
      <c r="AE623" s="28"/>
      <c r="AT623" s="14" t="s">
        <v>129</v>
      </c>
      <c r="AU623" s="14" t="s">
        <v>74</v>
      </c>
    </row>
    <row r="624" spans="1:65" s="2" customFormat="1" ht="24.2" customHeight="1">
      <c r="A624" s="28"/>
      <c r="B624" s="29"/>
      <c r="C624" s="160" t="s">
        <v>1135</v>
      </c>
      <c r="D624" s="160" t="s">
        <v>122</v>
      </c>
      <c r="E624" s="161" t="s">
        <v>1136</v>
      </c>
      <c r="F624" s="162" t="s">
        <v>1137</v>
      </c>
      <c r="G624" s="163" t="s">
        <v>125</v>
      </c>
      <c r="H624" s="164">
        <v>8</v>
      </c>
      <c r="I624" s="165">
        <v>14400</v>
      </c>
      <c r="J624" s="166"/>
      <c r="K624" s="165">
        <f>ROUND(P624*H624,2)</f>
        <v>115200</v>
      </c>
      <c r="L624" s="162" t="s">
        <v>126</v>
      </c>
      <c r="M624" s="167"/>
      <c r="N624" s="168" t="s">
        <v>1</v>
      </c>
      <c r="O624" s="169" t="s">
        <v>37</v>
      </c>
      <c r="P624" s="170">
        <f>I624+J624</f>
        <v>14400</v>
      </c>
      <c r="Q624" s="170">
        <f>ROUND(I624*H624,2)</f>
        <v>115200</v>
      </c>
      <c r="R624" s="170">
        <f>ROUND(J624*H624,2)</f>
        <v>0</v>
      </c>
      <c r="S624" s="171">
        <v>0</v>
      </c>
      <c r="T624" s="171">
        <f>S624*H624</f>
        <v>0</v>
      </c>
      <c r="U624" s="171">
        <v>0</v>
      </c>
      <c r="V624" s="171">
        <f>U624*H624</f>
        <v>0</v>
      </c>
      <c r="W624" s="171">
        <v>0</v>
      </c>
      <c r="X624" s="172">
        <f>W624*H624</f>
        <v>0</v>
      </c>
      <c r="Y624" s="28"/>
      <c r="Z624" s="28"/>
      <c r="AA624" s="28"/>
      <c r="AB624" s="28"/>
      <c r="AC624" s="28"/>
      <c r="AD624" s="28"/>
      <c r="AE624" s="28"/>
      <c r="AR624" s="173" t="s">
        <v>153</v>
      </c>
      <c r="AT624" s="173" t="s">
        <v>122</v>
      </c>
      <c r="AU624" s="173" t="s">
        <v>74</v>
      </c>
      <c r="AY624" s="14" t="s">
        <v>127</v>
      </c>
      <c r="BE624" s="174">
        <f>IF(O624="základní",K624,0)</f>
        <v>115200</v>
      </c>
      <c r="BF624" s="174">
        <f>IF(O624="snížená",K624,0)</f>
        <v>0</v>
      </c>
      <c r="BG624" s="174">
        <f>IF(O624="zákl. přenesená",K624,0)</f>
        <v>0</v>
      </c>
      <c r="BH624" s="174">
        <f>IF(O624="sníž. přenesená",K624,0)</f>
        <v>0</v>
      </c>
      <c r="BI624" s="174">
        <f>IF(O624="nulová",K624,0)</f>
        <v>0</v>
      </c>
      <c r="BJ624" s="14" t="s">
        <v>82</v>
      </c>
      <c r="BK624" s="174">
        <f>ROUND(P624*H624,2)</f>
        <v>115200</v>
      </c>
      <c r="BL624" s="14" t="s">
        <v>137</v>
      </c>
      <c r="BM624" s="173" t="s">
        <v>1138</v>
      </c>
    </row>
    <row r="625" spans="1:65" s="2" customFormat="1" ht="19.5">
      <c r="A625" s="28"/>
      <c r="B625" s="29"/>
      <c r="C625" s="30"/>
      <c r="D625" s="175" t="s">
        <v>129</v>
      </c>
      <c r="E625" s="30"/>
      <c r="F625" s="176" t="s">
        <v>1137</v>
      </c>
      <c r="G625" s="30"/>
      <c r="H625" s="30"/>
      <c r="I625" s="30"/>
      <c r="J625" s="30"/>
      <c r="K625" s="30"/>
      <c r="L625" s="30"/>
      <c r="M625" s="33"/>
      <c r="N625" s="177"/>
      <c r="O625" s="178"/>
      <c r="P625" s="65"/>
      <c r="Q625" s="65"/>
      <c r="R625" s="65"/>
      <c r="S625" s="65"/>
      <c r="T625" s="65"/>
      <c r="U625" s="65"/>
      <c r="V625" s="65"/>
      <c r="W625" s="65"/>
      <c r="X625" s="66"/>
      <c r="Y625" s="28"/>
      <c r="Z625" s="28"/>
      <c r="AA625" s="28"/>
      <c r="AB625" s="28"/>
      <c r="AC625" s="28"/>
      <c r="AD625" s="28"/>
      <c r="AE625" s="28"/>
      <c r="AT625" s="14" t="s">
        <v>129</v>
      </c>
      <c r="AU625" s="14" t="s">
        <v>74</v>
      </c>
    </row>
    <row r="626" spans="1:65" s="2" customFormat="1" ht="24.2" customHeight="1">
      <c r="A626" s="28"/>
      <c r="B626" s="29"/>
      <c r="C626" s="160" t="s">
        <v>1139</v>
      </c>
      <c r="D626" s="160" t="s">
        <v>122</v>
      </c>
      <c r="E626" s="161" t="s">
        <v>1140</v>
      </c>
      <c r="F626" s="162" t="s">
        <v>1141</v>
      </c>
      <c r="G626" s="163" t="s">
        <v>125</v>
      </c>
      <c r="H626" s="164">
        <v>1</v>
      </c>
      <c r="I626" s="165">
        <v>24900</v>
      </c>
      <c r="J626" s="166"/>
      <c r="K626" s="165">
        <f>ROUND(P626*H626,2)</f>
        <v>24900</v>
      </c>
      <c r="L626" s="162" t="s">
        <v>126</v>
      </c>
      <c r="M626" s="167"/>
      <c r="N626" s="168" t="s">
        <v>1</v>
      </c>
      <c r="O626" s="169" t="s">
        <v>37</v>
      </c>
      <c r="P626" s="170">
        <f>I626+J626</f>
        <v>24900</v>
      </c>
      <c r="Q626" s="170">
        <f>ROUND(I626*H626,2)</f>
        <v>24900</v>
      </c>
      <c r="R626" s="170">
        <f>ROUND(J626*H626,2)</f>
        <v>0</v>
      </c>
      <c r="S626" s="171">
        <v>0</v>
      </c>
      <c r="T626" s="171">
        <f>S626*H626</f>
        <v>0</v>
      </c>
      <c r="U626" s="171">
        <v>0</v>
      </c>
      <c r="V626" s="171">
        <f>U626*H626</f>
        <v>0</v>
      </c>
      <c r="W626" s="171">
        <v>0</v>
      </c>
      <c r="X626" s="172">
        <f>W626*H626</f>
        <v>0</v>
      </c>
      <c r="Y626" s="28"/>
      <c r="Z626" s="28"/>
      <c r="AA626" s="28"/>
      <c r="AB626" s="28"/>
      <c r="AC626" s="28"/>
      <c r="AD626" s="28"/>
      <c r="AE626" s="28"/>
      <c r="AR626" s="173" t="s">
        <v>84</v>
      </c>
      <c r="AT626" s="173" t="s">
        <v>122</v>
      </c>
      <c r="AU626" s="173" t="s">
        <v>74</v>
      </c>
      <c r="AY626" s="14" t="s">
        <v>127</v>
      </c>
      <c r="BE626" s="174">
        <f>IF(O626="základní",K626,0)</f>
        <v>24900</v>
      </c>
      <c r="BF626" s="174">
        <f>IF(O626="snížená",K626,0)</f>
        <v>0</v>
      </c>
      <c r="BG626" s="174">
        <f>IF(O626="zákl. přenesená",K626,0)</f>
        <v>0</v>
      </c>
      <c r="BH626" s="174">
        <f>IF(O626="sníž. přenesená",K626,0)</f>
        <v>0</v>
      </c>
      <c r="BI626" s="174">
        <f>IF(O626="nulová",K626,0)</f>
        <v>0</v>
      </c>
      <c r="BJ626" s="14" t="s">
        <v>82</v>
      </c>
      <c r="BK626" s="174">
        <f>ROUND(P626*H626,2)</f>
        <v>24900</v>
      </c>
      <c r="BL626" s="14" t="s">
        <v>82</v>
      </c>
      <c r="BM626" s="173" t="s">
        <v>1142</v>
      </c>
    </row>
    <row r="627" spans="1:65" s="2" customFormat="1" ht="11.25">
      <c r="A627" s="28"/>
      <c r="B627" s="29"/>
      <c r="C627" s="30"/>
      <c r="D627" s="175" t="s">
        <v>129</v>
      </c>
      <c r="E627" s="30"/>
      <c r="F627" s="176" t="s">
        <v>1141</v>
      </c>
      <c r="G627" s="30"/>
      <c r="H627" s="30"/>
      <c r="I627" s="30"/>
      <c r="J627" s="30"/>
      <c r="K627" s="30"/>
      <c r="L627" s="30"/>
      <c r="M627" s="33"/>
      <c r="N627" s="177"/>
      <c r="O627" s="178"/>
      <c r="P627" s="65"/>
      <c r="Q627" s="65"/>
      <c r="R627" s="65"/>
      <c r="S627" s="65"/>
      <c r="T627" s="65"/>
      <c r="U627" s="65"/>
      <c r="V627" s="65"/>
      <c r="W627" s="65"/>
      <c r="X627" s="66"/>
      <c r="Y627" s="28"/>
      <c r="Z627" s="28"/>
      <c r="AA627" s="28"/>
      <c r="AB627" s="28"/>
      <c r="AC627" s="28"/>
      <c r="AD627" s="28"/>
      <c r="AE627" s="28"/>
      <c r="AT627" s="14" t="s">
        <v>129</v>
      </c>
      <c r="AU627" s="14" t="s">
        <v>74</v>
      </c>
    </row>
    <row r="628" spans="1:65" s="2" customFormat="1" ht="24.2" customHeight="1">
      <c r="A628" s="28"/>
      <c r="B628" s="29"/>
      <c r="C628" s="160" t="s">
        <v>1143</v>
      </c>
      <c r="D628" s="160" t="s">
        <v>122</v>
      </c>
      <c r="E628" s="161" t="s">
        <v>1144</v>
      </c>
      <c r="F628" s="162" t="s">
        <v>1145</v>
      </c>
      <c r="G628" s="163" t="s">
        <v>125</v>
      </c>
      <c r="H628" s="164">
        <v>1</v>
      </c>
      <c r="I628" s="165">
        <v>29800</v>
      </c>
      <c r="J628" s="166"/>
      <c r="K628" s="165">
        <f>ROUND(P628*H628,2)</f>
        <v>29800</v>
      </c>
      <c r="L628" s="162" t="s">
        <v>126</v>
      </c>
      <c r="M628" s="167"/>
      <c r="N628" s="168" t="s">
        <v>1</v>
      </c>
      <c r="O628" s="169" t="s">
        <v>37</v>
      </c>
      <c r="P628" s="170">
        <f>I628+J628</f>
        <v>29800</v>
      </c>
      <c r="Q628" s="170">
        <f>ROUND(I628*H628,2)</f>
        <v>29800</v>
      </c>
      <c r="R628" s="170">
        <f>ROUND(J628*H628,2)</f>
        <v>0</v>
      </c>
      <c r="S628" s="171">
        <v>0</v>
      </c>
      <c r="T628" s="171">
        <f>S628*H628</f>
        <v>0</v>
      </c>
      <c r="U628" s="171">
        <v>0</v>
      </c>
      <c r="V628" s="171">
        <f>U628*H628</f>
        <v>0</v>
      </c>
      <c r="W628" s="171">
        <v>0</v>
      </c>
      <c r="X628" s="172">
        <f>W628*H628</f>
        <v>0</v>
      </c>
      <c r="Y628" s="28"/>
      <c r="Z628" s="28"/>
      <c r="AA628" s="28"/>
      <c r="AB628" s="28"/>
      <c r="AC628" s="28"/>
      <c r="AD628" s="28"/>
      <c r="AE628" s="28"/>
      <c r="AR628" s="173" t="s">
        <v>84</v>
      </c>
      <c r="AT628" s="173" t="s">
        <v>122</v>
      </c>
      <c r="AU628" s="173" t="s">
        <v>74</v>
      </c>
      <c r="AY628" s="14" t="s">
        <v>127</v>
      </c>
      <c r="BE628" s="174">
        <f>IF(O628="základní",K628,0)</f>
        <v>29800</v>
      </c>
      <c r="BF628" s="174">
        <f>IF(O628="snížená",K628,0)</f>
        <v>0</v>
      </c>
      <c r="BG628" s="174">
        <f>IF(O628="zákl. přenesená",K628,0)</f>
        <v>0</v>
      </c>
      <c r="BH628" s="174">
        <f>IF(O628="sníž. přenesená",K628,0)</f>
        <v>0</v>
      </c>
      <c r="BI628" s="174">
        <f>IF(O628="nulová",K628,0)</f>
        <v>0</v>
      </c>
      <c r="BJ628" s="14" t="s">
        <v>82</v>
      </c>
      <c r="BK628" s="174">
        <f>ROUND(P628*H628,2)</f>
        <v>29800</v>
      </c>
      <c r="BL628" s="14" t="s">
        <v>82</v>
      </c>
      <c r="BM628" s="173" t="s">
        <v>1146</v>
      </c>
    </row>
    <row r="629" spans="1:65" s="2" customFormat="1" ht="11.25">
      <c r="A629" s="28"/>
      <c r="B629" s="29"/>
      <c r="C629" s="30"/>
      <c r="D629" s="175" t="s">
        <v>129</v>
      </c>
      <c r="E629" s="30"/>
      <c r="F629" s="176" t="s">
        <v>1145</v>
      </c>
      <c r="G629" s="30"/>
      <c r="H629" s="30"/>
      <c r="I629" s="30"/>
      <c r="J629" s="30"/>
      <c r="K629" s="30"/>
      <c r="L629" s="30"/>
      <c r="M629" s="33"/>
      <c r="N629" s="177"/>
      <c r="O629" s="178"/>
      <c r="P629" s="65"/>
      <c r="Q629" s="65"/>
      <c r="R629" s="65"/>
      <c r="S629" s="65"/>
      <c r="T629" s="65"/>
      <c r="U629" s="65"/>
      <c r="V629" s="65"/>
      <c r="W629" s="65"/>
      <c r="X629" s="66"/>
      <c r="Y629" s="28"/>
      <c r="Z629" s="28"/>
      <c r="AA629" s="28"/>
      <c r="AB629" s="28"/>
      <c r="AC629" s="28"/>
      <c r="AD629" s="28"/>
      <c r="AE629" s="28"/>
      <c r="AT629" s="14" t="s">
        <v>129</v>
      </c>
      <c r="AU629" s="14" t="s">
        <v>74</v>
      </c>
    </row>
    <row r="630" spans="1:65" s="2" customFormat="1" ht="24">
      <c r="A630" s="28"/>
      <c r="B630" s="29"/>
      <c r="C630" s="160" t="s">
        <v>1147</v>
      </c>
      <c r="D630" s="160" t="s">
        <v>122</v>
      </c>
      <c r="E630" s="161" t="s">
        <v>1148</v>
      </c>
      <c r="F630" s="162" t="s">
        <v>1149</v>
      </c>
      <c r="G630" s="163" t="s">
        <v>125</v>
      </c>
      <c r="H630" s="164">
        <v>1</v>
      </c>
      <c r="I630" s="165">
        <v>6670</v>
      </c>
      <c r="J630" s="166"/>
      <c r="K630" s="165">
        <f>ROUND(P630*H630,2)</f>
        <v>6670</v>
      </c>
      <c r="L630" s="162" t="s">
        <v>126</v>
      </c>
      <c r="M630" s="167"/>
      <c r="N630" s="168" t="s">
        <v>1</v>
      </c>
      <c r="O630" s="169" t="s">
        <v>37</v>
      </c>
      <c r="P630" s="170">
        <f>I630+J630</f>
        <v>6670</v>
      </c>
      <c r="Q630" s="170">
        <f>ROUND(I630*H630,2)</f>
        <v>6670</v>
      </c>
      <c r="R630" s="170">
        <f>ROUND(J630*H630,2)</f>
        <v>0</v>
      </c>
      <c r="S630" s="171">
        <v>0</v>
      </c>
      <c r="T630" s="171">
        <f>S630*H630</f>
        <v>0</v>
      </c>
      <c r="U630" s="171">
        <v>0</v>
      </c>
      <c r="V630" s="171">
        <f>U630*H630</f>
        <v>0</v>
      </c>
      <c r="W630" s="171">
        <v>0</v>
      </c>
      <c r="X630" s="172">
        <f>W630*H630</f>
        <v>0</v>
      </c>
      <c r="Y630" s="28"/>
      <c r="Z630" s="28"/>
      <c r="AA630" s="28"/>
      <c r="AB630" s="28"/>
      <c r="AC630" s="28"/>
      <c r="AD630" s="28"/>
      <c r="AE630" s="28"/>
      <c r="AR630" s="173" t="s">
        <v>84</v>
      </c>
      <c r="AT630" s="173" t="s">
        <v>122</v>
      </c>
      <c r="AU630" s="173" t="s">
        <v>74</v>
      </c>
      <c r="AY630" s="14" t="s">
        <v>127</v>
      </c>
      <c r="BE630" s="174">
        <f>IF(O630="základní",K630,0)</f>
        <v>6670</v>
      </c>
      <c r="BF630" s="174">
        <f>IF(O630="snížená",K630,0)</f>
        <v>0</v>
      </c>
      <c r="BG630" s="174">
        <f>IF(O630="zákl. přenesená",K630,0)</f>
        <v>0</v>
      </c>
      <c r="BH630" s="174">
        <f>IF(O630="sníž. přenesená",K630,0)</f>
        <v>0</v>
      </c>
      <c r="BI630" s="174">
        <f>IF(O630="nulová",K630,0)</f>
        <v>0</v>
      </c>
      <c r="BJ630" s="14" t="s">
        <v>82</v>
      </c>
      <c r="BK630" s="174">
        <f>ROUND(P630*H630,2)</f>
        <v>6670</v>
      </c>
      <c r="BL630" s="14" t="s">
        <v>82</v>
      </c>
      <c r="BM630" s="173" t="s">
        <v>1150</v>
      </c>
    </row>
    <row r="631" spans="1:65" s="2" customFormat="1" ht="11.25">
      <c r="A631" s="28"/>
      <c r="B631" s="29"/>
      <c r="C631" s="30"/>
      <c r="D631" s="175" t="s">
        <v>129</v>
      </c>
      <c r="E631" s="30"/>
      <c r="F631" s="176" t="s">
        <v>1149</v>
      </c>
      <c r="G631" s="30"/>
      <c r="H631" s="30"/>
      <c r="I631" s="30"/>
      <c r="J631" s="30"/>
      <c r="K631" s="30"/>
      <c r="L631" s="30"/>
      <c r="M631" s="33"/>
      <c r="N631" s="177"/>
      <c r="O631" s="178"/>
      <c r="P631" s="65"/>
      <c r="Q631" s="65"/>
      <c r="R631" s="65"/>
      <c r="S631" s="65"/>
      <c r="T631" s="65"/>
      <c r="U631" s="65"/>
      <c r="V631" s="65"/>
      <c r="W631" s="65"/>
      <c r="X631" s="66"/>
      <c r="Y631" s="28"/>
      <c r="Z631" s="28"/>
      <c r="AA631" s="28"/>
      <c r="AB631" s="28"/>
      <c r="AC631" s="28"/>
      <c r="AD631" s="28"/>
      <c r="AE631" s="28"/>
      <c r="AT631" s="14" t="s">
        <v>129</v>
      </c>
      <c r="AU631" s="14" t="s">
        <v>74</v>
      </c>
    </row>
    <row r="632" spans="1:65" s="2" customFormat="1" ht="24.2" customHeight="1">
      <c r="A632" s="28"/>
      <c r="B632" s="29"/>
      <c r="C632" s="160" t="s">
        <v>1151</v>
      </c>
      <c r="D632" s="160" t="s">
        <v>122</v>
      </c>
      <c r="E632" s="161" t="s">
        <v>1152</v>
      </c>
      <c r="F632" s="162" t="s">
        <v>1153</v>
      </c>
      <c r="G632" s="163" t="s">
        <v>125</v>
      </c>
      <c r="H632" s="164">
        <v>1</v>
      </c>
      <c r="I632" s="165">
        <v>8880</v>
      </c>
      <c r="J632" s="166"/>
      <c r="K632" s="165">
        <f>ROUND(P632*H632,2)</f>
        <v>8880</v>
      </c>
      <c r="L632" s="162" t="s">
        <v>126</v>
      </c>
      <c r="M632" s="167"/>
      <c r="N632" s="168" t="s">
        <v>1</v>
      </c>
      <c r="O632" s="169" t="s">
        <v>37</v>
      </c>
      <c r="P632" s="170">
        <f>I632+J632</f>
        <v>8880</v>
      </c>
      <c r="Q632" s="170">
        <f>ROUND(I632*H632,2)</f>
        <v>8880</v>
      </c>
      <c r="R632" s="170">
        <f>ROUND(J632*H632,2)</f>
        <v>0</v>
      </c>
      <c r="S632" s="171">
        <v>0</v>
      </c>
      <c r="T632" s="171">
        <f>S632*H632</f>
        <v>0</v>
      </c>
      <c r="U632" s="171">
        <v>0</v>
      </c>
      <c r="V632" s="171">
        <f>U632*H632</f>
        <v>0</v>
      </c>
      <c r="W632" s="171">
        <v>0</v>
      </c>
      <c r="X632" s="172">
        <f>W632*H632</f>
        <v>0</v>
      </c>
      <c r="Y632" s="28"/>
      <c r="Z632" s="28"/>
      <c r="AA632" s="28"/>
      <c r="AB632" s="28"/>
      <c r="AC632" s="28"/>
      <c r="AD632" s="28"/>
      <c r="AE632" s="28"/>
      <c r="AR632" s="173" t="s">
        <v>84</v>
      </c>
      <c r="AT632" s="173" t="s">
        <v>122</v>
      </c>
      <c r="AU632" s="173" t="s">
        <v>74</v>
      </c>
      <c r="AY632" s="14" t="s">
        <v>127</v>
      </c>
      <c r="BE632" s="174">
        <f>IF(O632="základní",K632,0)</f>
        <v>8880</v>
      </c>
      <c r="BF632" s="174">
        <f>IF(O632="snížená",K632,0)</f>
        <v>0</v>
      </c>
      <c r="BG632" s="174">
        <f>IF(O632="zákl. přenesená",K632,0)</f>
        <v>0</v>
      </c>
      <c r="BH632" s="174">
        <f>IF(O632="sníž. přenesená",K632,0)</f>
        <v>0</v>
      </c>
      <c r="BI632" s="174">
        <f>IF(O632="nulová",K632,0)</f>
        <v>0</v>
      </c>
      <c r="BJ632" s="14" t="s">
        <v>82</v>
      </c>
      <c r="BK632" s="174">
        <f>ROUND(P632*H632,2)</f>
        <v>8880</v>
      </c>
      <c r="BL632" s="14" t="s">
        <v>82</v>
      </c>
      <c r="BM632" s="173" t="s">
        <v>1154</v>
      </c>
    </row>
    <row r="633" spans="1:65" s="2" customFormat="1" ht="11.25">
      <c r="A633" s="28"/>
      <c r="B633" s="29"/>
      <c r="C633" s="30"/>
      <c r="D633" s="175" t="s">
        <v>129</v>
      </c>
      <c r="E633" s="30"/>
      <c r="F633" s="176" t="s">
        <v>1153</v>
      </c>
      <c r="G633" s="30"/>
      <c r="H633" s="30"/>
      <c r="I633" s="30"/>
      <c r="J633" s="30"/>
      <c r="K633" s="30"/>
      <c r="L633" s="30"/>
      <c r="M633" s="33"/>
      <c r="N633" s="177"/>
      <c r="O633" s="178"/>
      <c r="P633" s="65"/>
      <c r="Q633" s="65"/>
      <c r="R633" s="65"/>
      <c r="S633" s="65"/>
      <c r="T633" s="65"/>
      <c r="U633" s="65"/>
      <c r="V633" s="65"/>
      <c r="W633" s="65"/>
      <c r="X633" s="66"/>
      <c r="Y633" s="28"/>
      <c r="Z633" s="28"/>
      <c r="AA633" s="28"/>
      <c r="AB633" s="28"/>
      <c r="AC633" s="28"/>
      <c r="AD633" s="28"/>
      <c r="AE633" s="28"/>
      <c r="AT633" s="14" t="s">
        <v>129</v>
      </c>
      <c r="AU633" s="14" t="s">
        <v>74</v>
      </c>
    </row>
    <row r="634" spans="1:65" s="2" customFormat="1" ht="24.2" customHeight="1">
      <c r="A634" s="28"/>
      <c r="B634" s="29"/>
      <c r="C634" s="160" t="s">
        <v>1155</v>
      </c>
      <c r="D634" s="160" t="s">
        <v>122</v>
      </c>
      <c r="E634" s="161" t="s">
        <v>1156</v>
      </c>
      <c r="F634" s="162" t="s">
        <v>1157</v>
      </c>
      <c r="G634" s="163" t="s">
        <v>125</v>
      </c>
      <c r="H634" s="164">
        <v>1</v>
      </c>
      <c r="I634" s="165">
        <v>26900</v>
      </c>
      <c r="J634" s="166"/>
      <c r="K634" s="165">
        <f>ROUND(P634*H634,2)</f>
        <v>26900</v>
      </c>
      <c r="L634" s="162" t="s">
        <v>126</v>
      </c>
      <c r="M634" s="167"/>
      <c r="N634" s="168" t="s">
        <v>1</v>
      </c>
      <c r="O634" s="169" t="s">
        <v>37</v>
      </c>
      <c r="P634" s="170">
        <f>I634+J634</f>
        <v>26900</v>
      </c>
      <c r="Q634" s="170">
        <f>ROUND(I634*H634,2)</f>
        <v>26900</v>
      </c>
      <c r="R634" s="170">
        <f>ROUND(J634*H634,2)</f>
        <v>0</v>
      </c>
      <c r="S634" s="171">
        <v>0</v>
      </c>
      <c r="T634" s="171">
        <f>S634*H634</f>
        <v>0</v>
      </c>
      <c r="U634" s="171">
        <v>0</v>
      </c>
      <c r="V634" s="171">
        <f>U634*H634</f>
        <v>0</v>
      </c>
      <c r="W634" s="171">
        <v>0</v>
      </c>
      <c r="X634" s="172">
        <f>W634*H634</f>
        <v>0</v>
      </c>
      <c r="Y634" s="28"/>
      <c r="Z634" s="28"/>
      <c r="AA634" s="28"/>
      <c r="AB634" s="28"/>
      <c r="AC634" s="28"/>
      <c r="AD634" s="28"/>
      <c r="AE634" s="28"/>
      <c r="AR634" s="173" t="s">
        <v>84</v>
      </c>
      <c r="AT634" s="173" t="s">
        <v>122</v>
      </c>
      <c r="AU634" s="173" t="s">
        <v>74</v>
      </c>
      <c r="AY634" s="14" t="s">
        <v>127</v>
      </c>
      <c r="BE634" s="174">
        <f>IF(O634="základní",K634,0)</f>
        <v>26900</v>
      </c>
      <c r="BF634" s="174">
        <f>IF(O634="snížená",K634,0)</f>
        <v>0</v>
      </c>
      <c r="BG634" s="174">
        <f>IF(O634="zákl. přenesená",K634,0)</f>
        <v>0</v>
      </c>
      <c r="BH634" s="174">
        <f>IF(O634="sníž. přenesená",K634,0)</f>
        <v>0</v>
      </c>
      <c r="BI634" s="174">
        <f>IF(O634="nulová",K634,0)</f>
        <v>0</v>
      </c>
      <c r="BJ634" s="14" t="s">
        <v>82</v>
      </c>
      <c r="BK634" s="174">
        <f>ROUND(P634*H634,2)</f>
        <v>26900</v>
      </c>
      <c r="BL634" s="14" t="s">
        <v>82</v>
      </c>
      <c r="BM634" s="173" t="s">
        <v>1158</v>
      </c>
    </row>
    <row r="635" spans="1:65" s="2" customFormat="1" ht="11.25">
      <c r="A635" s="28"/>
      <c r="B635" s="29"/>
      <c r="C635" s="30"/>
      <c r="D635" s="175" t="s">
        <v>129</v>
      </c>
      <c r="E635" s="30"/>
      <c r="F635" s="176" t="s">
        <v>1157</v>
      </c>
      <c r="G635" s="30"/>
      <c r="H635" s="30"/>
      <c r="I635" s="30"/>
      <c r="J635" s="30"/>
      <c r="K635" s="30"/>
      <c r="L635" s="30"/>
      <c r="M635" s="33"/>
      <c r="N635" s="177"/>
      <c r="O635" s="178"/>
      <c r="P635" s="65"/>
      <c r="Q635" s="65"/>
      <c r="R635" s="65"/>
      <c r="S635" s="65"/>
      <c r="T635" s="65"/>
      <c r="U635" s="65"/>
      <c r="V635" s="65"/>
      <c r="W635" s="65"/>
      <c r="X635" s="66"/>
      <c r="Y635" s="28"/>
      <c r="Z635" s="28"/>
      <c r="AA635" s="28"/>
      <c r="AB635" s="28"/>
      <c r="AC635" s="28"/>
      <c r="AD635" s="28"/>
      <c r="AE635" s="28"/>
      <c r="AT635" s="14" t="s">
        <v>129</v>
      </c>
      <c r="AU635" s="14" t="s">
        <v>74</v>
      </c>
    </row>
    <row r="636" spans="1:65" s="2" customFormat="1" ht="24.2" customHeight="1">
      <c r="A636" s="28"/>
      <c r="B636" s="29"/>
      <c r="C636" s="160" t="s">
        <v>1159</v>
      </c>
      <c r="D636" s="160" t="s">
        <v>122</v>
      </c>
      <c r="E636" s="161" t="s">
        <v>1160</v>
      </c>
      <c r="F636" s="162" t="s">
        <v>1161</v>
      </c>
      <c r="G636" s="163" t="s">
        <v>125</v>
      </c>
      <c r="H636" s="164">
        <v>1</v>
      </c>
      <c r="I636" s="165">
        <v>34600</v>
      </c>
      <c r="J636" s="166"/>
      <c r="K636" s="165">
        <f>ROUND(P636*H636,2)</f>
        <v>34600</v>
      </c>
      <c r="L636" s="162" t="s">
        <v>126</v>
      </c>
      <c r="M636" s="167"/>
      <c r="N636" s="168" t="s">
        <v>1</v>
      </c>
      <c r="O636" s="169" t="s">
        <v>37</v>
      </c>
      <c r="P636" s="170">
        <f>I636+J636</f>
        <v>34600</v>
      </c>
      <c r="Q636" s="170">
        <f>ROUND(I636*H636,2)</f>
        <v>34600</v>
      </c>
      <c r="R636" s="170">
        <f>ROUND(J636*H636,2)</f>
        <v>0</v>
      </c>
      <c r="S636" s="171">
        <v>0</v>
      </c>
      <c r="T636" s="171">
        <f>S636*H636</f>
        <v>0</v>
      </c>
      <c r="U636" s="171">
        <v>0</v>
      </c>
      <c r="V636" s="171">
        <f>U636*H636</f>
        <v>0</v>
      </c>
      <c r="W636" s="171">
        <v>0</v>
      </c>
      <c r="X636" s="172">
        <f>W636*H636</f>
        <v>0</v>
      </c>
      <c r="Y636" s="28"/>
      <c r="Z636" s="28"/>
      <c r="AA636" s="28"/>
      <c r="AB636" s="28"/>
      <c r="AC636" s="28"/>
      <c r="AD636" s="28"/>
      <c r="AE636" s="28"/>
      <c r="AR636" s="173" t="s">
        <v>84</v>
      </c>
      <c r="AT636" s="173" t="s">
        <v>122</v>
      </c>
      <c r="AU636" s="173" t="s">
        <v>74</v>
      </c>
      <c r="AY636" s="14" t="s">
        <v>127</v>
      </c>
      <c r="BE636" s="174">
        <f>IF(O636="základní",K636,0)</f>
        <v>34600</v>
      </c>
      <c r="BF636" s="174">
        <f>IF(O636="snížená",K636,0)</f>
        <v>0</v>
      </c>
      <c r="BG636" s="174">
        <f>IF(O636="zákl. přenesená",K636,0)</f>
        <v>0</v>
      </c>
      <c r="BH636" s="174">
        <f>IF(O636="sníž. přenesená",K636,0)</f>
        <v>0</v>
      </c>
      <c r="BI636" s="174">
        <f>IF(O636="nulová",K636,0)</f>
        <v>0</v>
      </c>
      <c r="BJ636" s="14" t="s">
        <v>82</v>
      </c>
      <c r="BK636" s="174">
        <f>ROUND(P636*H636,2)</f>
        <v>34600</v>
      </c>
      <c r="BL636" s="14" t="s">
        <v>82</v>
      </c>
      <c r="BM636" s="173" t="s">
        <v>1162</v>
      </c>
    </row>
    <row r="637" spans="1:65" s="2" customFormat="1" ht="11.25">
      <c r="A637" s="28"/>
      <c r="B637" s="29"/>
      <c r="C637" s="30"/>
      <c r="D637" s="175" t="s">
        <v>129</v>
      </c>
      <c r="E637" s="30"/>
      <c r="F637" s="176" t="s">
        <v>1161</v>
      </c>
      <c r="G637" s="30"/>
      <c r="H637" s="30"/>
      <c r="I637" s="30"/>
      <c r="J637" s="30"/>
      <c r="K637" s="30"/>
      <c r="L637" s="30"/>
      <c r="M637" s="33"/>
      <c r="N637" s="177"/>
      <c r="O637" s="178"/>
      <c r="P637" s="65"/>
      <c r="Q637" s="65"/>
      <c r="R637" s="65"/>
      <c r="S637" s="65"/>
      <c r="T637" s="65"/>
      <c r="U637" s="65"/>
      <c r="V637" s="65"/>
      <c r="W637" s="65"/>
      <c r="X637" s="66"/>
      <c r="Y637" s="28"/>
      <c r="Z637" s="28"/>
      <c r="AA637" s="28"/>
      <c r="AB637" s="28"/>
      <c r="AC637" s="28"/>
      <c r="AD637" s="28"/>
      <c r="AE637" s="28"/>
      <c r="AT637" s="14" t="s">
        <v>129</v>
      </c>
      <c r="AU637" s="14" t="s">
        <v>74</v>
      </c>
    </row>
    <row r="638" spans="1:65" s="2" customFormat="1" ht="24.2" customHeight="1">
      <c r="A638" s="28"/>
      <c r="B638" s="29"/>
      <c r="C638" s="160" t="s">
        <v>1163</v>
      </c>
      <c r="D638" s="160" t="s">
        <v>122</v>
      </c>
      <c r="E638" s="161" t="s">
        <v>1164</v>
      </c>
      <c r="F638" s="162" t="s">
        <v>1165</v>
      </c>
      <c r="G638" s="163" t="s">
        <v>125</v>
      </c>
      <c r="H638" s="164">
        <v>1</v>
      </c>
      <c r="I638" s="165">
        <v>19500</v>
      </c>
      <c r="J638" s="166"/>
      <c r="K638" s="165">
        <f>ROUND(P638*H638,2)</f>
        <v>19500</v>
      </c>
      <c r="L638" s="162" t="s">
        <v>126</v>
      </c>
      <c r="M638" s="167"/>
      <c r="N638" s="168" t="s">
        <v>1</v>
      </c>
      <c r="O638" s="169" t="s">
        <v>37</v>
      </c>
      <c r="P638" s="170">
        <f>I638+J638</f>
        <v>19500</v>
      </c>
      <c r="Q638" s="170">
        <f>ROUND(I638*H638,2)</f>
        <v>19500</v>
      </c>
      <c r="R638" s="170">
        <f>ROUND(J638*H638,2)</f>
        <v>0</v>
      </c>
      <c r="S638" s="171">
        <v>0</v>
      </c>
      <c r="T638" s="171">
        <f>S638*H638</f>
        <v>0</v>
      </c>
      <c r="U638" s="171">
        <v>0</v>
      </c>
      <c r="V638" s="171">
        <f>U638*H638</f>
        <v>0</v>
      </c>
      <c r="W638" s="171">
        <v>0</v>
      </c>
      <c r="X638" s="172">
        <f>W638*H638</f>
        <v>0</v>
      </c>
      <c r="Y638" s="28"/>
      <c r="Z638" s="28"/>
      <c r="AA638" s="28"/>
      <c r="AB638" s="28"/>
      <c r="AC638" s="28"/>
      <c r="AD638" s="28"/>
      <c r="AE638" s="28"/>
      <c r="AR638" s="173" t="s">
        <v>84</v>
      </c>
      <c r="AT638" s="173" t="s">
        <v>122</v>
      </c>
      <c r="AU638" s="173" t="s">
        <v>74</v>
      </c>
      <c r="AY638" s="14" t="s">
        <v>127</v>
      </c>
      <c r="BE638" s="174">
        <f>IF(O638="základní",K638,0)</f>
        <v>19500</v>
      </c>
      <c r="BF638" s="174">
        <f>IF(O638="snížená",K638,0)</f>
        <v>0</v>
      </c>
      <c r="BG638" s="174">
        <f>IF(O638="zákl. přenesená",K638,0)</f>
        <v>0</v>
      </c>
      <c r="BH638" s="174">
        <f>IF(O638="sníž. přenesená",K638,0)</f>
        <v>0</v>
      </c>
      <c r="BI638" s="174">
        <f>IF(O638="nulová",K638,0)</f>
        <v>0</v>
      </c>
      <c r="BJ638" s="14" t="s">
        <v>82</v>
      </c>
      <c r="BK638" s="174">
        <f>ROUND(P638*H638,2)</f>
        <v>19500</v>
      </c>
      <c r="BL638" s="14" t="s">
        <v>82</v>
      </c>
      <c r="BM638" s="173" t="s">
        <v>1166</v>
      </c>
    </row>
    <row r="639" spans="1:65" s="2" customFormat="1" ht="11.25">
      <c r="A639" s="28"/>
      <c r="B639" s="29"/>
      <c r="C639" s="30"/>
      <c r="D639" s="175" t="s">
        <v>129</v>
      </c>
      <c r="E639" s="30"/>
      <c r="F639" s="176" t="s">
        <v>1165</v>
      </c>
      <c r="G639" s="30"/>
      <c r="H639" s="30"/>
      <c r="I639" s="30"/>
      <c r="J639" s="30"/>
      <c r="K639" s="30"/>
      <c r="L639" s="30"/>
      <c r="M639" s="33"/>
      <c r="N639" s="177"/>
      <c r="O639" s="178"/>
      <c r="P639" s="65"/>
      <c r="Q639" s="65"/>
      <c r="R639" s="65"/>
      <c r="S639" s="65"/>
      <c r="T639" s="65"/>
      <c r="U639" s="65"/>
      <c r="V639" s="65"/>
      <c r="W639" s="65"/>
      <c r="X639" s="66"/>
      <c r="Y639" s="28"/>
      <c r="Z639" s="28"/>
      <c r="AA639" s="28"/>
      <c r="AB639" s="28"/>
      <c r="AC639" s="28"/>
      <c r="AD639" s="28"/>
      <c r="AE639" s="28"/>
      <c r="AT639" s="14" t="s">
        <v>129</v>
      </c>
      <c r="AU639" s="14" t="s">
        <v>74</v>
      </c>
    </row>
    <row r="640" spans="1:65" s="2" customFormat="1" ht="24">
      <c r="A640" s="28"/>
      <c r="B640" s="29"/>
      <c r="C640" s="160" t="s">
        <v>1167</v>
      </c>
      <c r="D640" s="160" t="s">
        <v>122</v>
      </c>
      <c r="E640" s="161" t="s">
        <v>1168</v>
      </c>
      <c r="F640" s="162" t="s">
        <v>1169</v>
      </c>
      <c r="G640" s="163" t="s">
        <v>125</v>
      </c>
      <c r="H640" s="164">
        <v>1</v>
      </c>
      <c r="I640" s="165">
        <v>2360</v>
      </c>
      <c r="J640" s="166"/>
      <c r="K640" s="165">
        <f>ROUND(P640*H640,2)</f>
        <v>2360</v>
      </c>
      <c r="L640" s="162" t="s">
        <v>126</v>
      </c>
      <c r="M640" s="167"/>
      <c r="N640" s="168" t="s">
        <v>1</v>
      </c>
      <c r="O640" s="169" t="s">
        <v>37</v>
      </c>
      <c r="P640" s="170">
        <f>I640+J640</f>
        <v>2360</v>
      </c>
      <c r="Q640" s="170">
        <f>ROUND(I640*H640,2)</f>
        <v>2360</v>
      </c>
      <c r="R640" s="170">
        <f>ROUND(J640*H640,2)</f>
        <v>0</v>
      </c>
      <c r="S640" s="171">
        <v>0</v>
      </c>
      <c r="T640" s="171">
        <f>S640*H640</f>
        <v>0</v>
      </c>
      <c r="U640" s="171">
        <v>0</v>
      </c>
      <c r="V640" s="171">
        <f>U640*H640</f>
        <v>0</v>
      </c>
      <c r="W640" s="171">
        <v>0</v>
      </c>
      <c r="X640" s="172">
        <f>W640*H640</f>
        <v>0</v>
      </c>
      <c r="Y640" s="28"/>
      <c r="Z640" s="28"/>
      <c r="AA640" s="28"/>
      <c r="AB640" s="28"/>
      <c r="AC640" s="28"/>
      <c r="AD640" s="28"/>
      <c r="AE640" s="28"/>
      <c r="AR640" s="173" t="s">
        <v>84</v>
      </c>
      <c r="AT640" s="173" t="s">
        <v>122</v>
      </c>
      <c r="AU640" s="173" t="s">
        <v>74</v>
      </c>
      <c r="AY640" s="14" t="s">
        <v>127</v>
      </c>
      <c r="BE640" s="174">
        <f>IF(O640="základní",K640,0)</f>
        <v>2360</v>
      </c>
      <c r="BF640" s="174">
        <f>IF(O640="snížená",K640,0)</f>
        <v>0</v>
      </c>
      <c r="BG640" s="174">
        <f>IF(O640="zákl. přenesená",K640,0)</f>
        <v>0</v>
      </c>
      <c r="BH640" s="174">
        <f>IF(O640="sníž. přenesená",K640,0)</f>
        <v>0</v>
      </c>
      <c r="BI640" s="174">
        <f>IF(O640="nulová",K640,0)</f>
        <v>0</v>
      </c>
      <c r="BJ640" s="14" t="s">
        <v>82</v>
      </c>
      <c r="BK640" s="174">
        <f>ROUND(P640*H640,2)</f>
        <v>2360</v>
      </c>
      <c r="BL640" s="14" t="s">
        <v>82</v>
      </c>
      <c r="BM640" s="173" t="s">
        <v>1170</v>
      </c>
    </row>
    <row r="641" spans="1:65" s="2" customFormat="1" ht="11.25">
      <c r="A641" s="28"/>
      <c r="B641" s="29"/>
      <c r="C641" s="30"/>
      <c r="D641" s="175" t="s">
        <v>129</v>
      </c>
      <c r="E641" s="30"/>
      <c r="F641" s="176" t="s">
        <v>1169</v>
      </c>
      <c r="G641" s="30"/>
      <c r="H641" s="30"/>
      <c r="I641" s="30"/>
      <c r="J641" s="30"/>
      <c r="K641" s="30"/>
      <c r="L641" s="30"/>
      <c r="M641" s="33"/>
      <c r="N641" s="177"/>
      <c r="O641" s="178"/>
      <c r="P641" s="65"/>
      <c r="Q641" s="65"/>
      <c r="R641" s="65"/>
      <c r="S641" s="65"/>
      <c r="T641" s="65"/>
      <c r="U641" s="65"/>
      <c r="V641" s="65"/>
      <c r="W641" s="65"/>
      <c r="X641" s="66"/>
      <c r="Y641" s="28"/>
      <c r="Z641" s="28"/>
      <c r="AA641" s="28"/>
      <c r="AB641" s="28"/>
      <c r="AC641" s="28"/>
      <c r="AD641" s="28"/>
      <c r="AE641" s="28"/>
      <c r="AT641" s="14" t="s">
        <v>129</v>
      </c>
      <c r="AU641" s="14" t="s">
        <v>74</v>
      </c>
    </row>
    <row r="642" spans="1:65" s="2" customFormat="1" ht="24.2" customHeight="1">
      <c r="A642" s="28"/>
      <c r="B642" s="29"/>
      <c r="C642" s="160" t="s">
        <v>1171</v>
      </c>
      <c r="D642" s="160" t="s">
        <v>122</v>
      </c>
      <c r="E642" s="161" t="s">
        <v>1172</v>
      </c>
      <c r="F642" s="162" t="s">
        <v>1173</v>
      </c>
      <c r="G642" s="163" t="s">
        <v>125</v>
      </c>
      <c r="H642" s="164">
        <v>1</v>
      </c>
      <c r="I642" s="165">
        <v>9800</v>
      </c>
      <c r="J642" s="166"/>
      <c r="K642" s="165">
        <f>ROUND(P642*H642,2)</f>
        <v>9800</v>
      </c>
      <c r="L642" s="162" t="s">
        <v>126</v>
      </c>
      <c r="M642" s="167"/>
      <c r="N642" s="168" t="s">
        <v>1</v>
      </c>
      <c r="O642" s="169" t="s">
        <v>37</v>
      </c>
      <c r="P642" s="170">
        <f>I642+J642</f>
        <v>9800</v>
      </c>
      <c r="Q642" s="170">
        <f>ROUND(I642*H642,2)</f>
        <v>9800</v>
      </c>
      <c r="R642" s="170">
        <f>ROUND(J642*H642,2)</f>
        <v>0</v>
      </c>
      <c r="S642" s="171">
        <v>0</v>
      </c>
      <c r="T642" s="171">
        <f>S642*H642</f>
        <v>0</v>
      </c>
      <c r="U642" s="171">
        <v>0</v>
      </c>
      <c r="V642" s="171">
        <f>U642*H642</f>
        <v>0</v>
      </c>
      <c r="W642" s="171">
        <v>0</v>
      </c>
      <c r="X642" s="172">
        <f>W642*H642</f>
        <v>0</v>
      </c>
      <c r="Y642" s="28"/>
      <c r="Z642" s="28"/>
      <c r="AA642" s="28"/>
      <c r="AB642" s="28"/>
      <c r="AC642" s="28"/>
      <c r="AD642" s="28"/>
      <c r="AE642" s="28"/>
      <c r="AR642" s="173" t="s">
        <v>84</v>
      </c>
      <c r="AT642" s="173" t="s">
        <v>122</v>
      </c>
      <c r="AU642" s="173" t="s">
        <v>74</v>
      </c>
      <c r="AY642" s="14" t="s">
        <v>127</v>
      </c>
      <c r="BE642" s="174">
        <f>IF(O642="základní",K642,0)</f>
        <v>9800</v>
      </c>
      <c r="BF642" s="174">
        <f>IF(O642="snížená",K642,0)</f>
        <v>0</v>
      </c>
      <c r="BG642" s="174">
        <f>IF(O642="zákl. přenesená",K642,0)</f>
        <v>0</v>
      </c>
      <c r="BH642" s="174">
        <f>IF(O642="sníž. přenesená",K642,0)</f>
        <v>0</v>
      </c>
      <c r="BI642" s="174">
        <f>IF(O642="nulová",K642,0)</f>
        <v>0</v>
      </c>
      <c r="BJ642" s="14" t="s">
        <v>82</v>
      </c>
      <c r="BK642" s="174">
        <f>ROUND(P642*H642,2)</f>
        <v>9800</v>
      </c>
      <c r="BL642" s="14" t="s">
        <v>82</v>
      </c>
      <c r="BM642" s="173" t="s">
        <v>1174</v>
      </c>
    </row>
    <row r="643" spans="1:65" s="2" customFormat="1" ht="11.25">
      <c r="A643" s="28"/>
      <c r="B643" s="29"/>
      <c r="C643" s="30"/>
      <c r="D643" s="175" t="s">
        <v>129</v>
      </c>
      <c r="E643" s="30"/>
      <c r="F643" s="176" t="s">
        <v>1173</v>
      </c>
      <c r="G643" s="30"/>
      <c r="H643" s="30"/>
      <c r="I643" s="30"/>
      <c r="J643" s="30"/>
      <c r="K643" s="30"/>
      <c r="L643" s="30"/>
      <c r="M643" s="33"/>
      <c r="N643" s="177"/>
      <c r="O643" s="178"/>
      <c r="P643" s="65"/>
      <c r="Q643" s="65"/>
      <c r="R643" s="65"/>
      <c r="S643" s="65"/>
      <c r="T643" s="65"/>
      <c r="U643" s="65"/>
      <c r="V643" s="65"/>
      <c r="W643" s="65"/>
      <c r="X643" s="66"/>
      <c r="Y643" s="28"/>
      <c r="Z643" s="28"/>
      <c r="AA643" s="28"/>
      <c r="AB643" s="28"/>
      <c r="AC643" s="28"/>
      <c r="AD643" s="28"/>
      <c r="AE643" s="28"/>
      <c r="AT643" s="14" t="s">
        <v>129</v>
      </c>
      <c r="AU643" s="14" t="s">
        <v>74</v>
      </c>
    </row>
    <row r="644" spans="1:65" s="2" customFormat="1" ht="24.2" customHeight="1">
      <c r="A644" s="28"/>
      <c r="B644" s="29"/>
      <c r="C644" s="160" t="s">
        <v>1175</v>
      </c>
      <c r="D644" s="160" t="s">
        <v>122</v>
      </c>
      <c r="E644" s="161" t="s">
        <v>1176</v>
      </c>
      <c r="F644" s="162" t="s">
        <v>1177</v>
      </c>
      <c r="G644" s="163" t="s">
        <v>125</v>
      </c>
      <c r="H644" s="164">
        <v>1</v>
      </c>
      <c r="I644" s="165">
        <v>39800</v>
      </c>
      <c r="J644" s="166"/>
      <c r="K644" s="165">
        <f>ROUND(P644*H644,2)</f>
        <v>39800</v>
      </c>
      <c r="L644" s="162" t="s">
        <v>126</v>
      </c>
      <c r="M644" s="167"/>
      <c r="N644" s="168" t="s">
        <v>1</v>
      </c>
      <c r="O644" s="169" t="s">
        <v>37</v>
      </c>
      <c r="P644" s="170">
        <f>I644+J644</f>
        <v>39800</v>
      </c>
      <c r="Q644" s="170">
        <f>ROUND(I644*H644,2)</f>
        <v>39800</v>
      </c>
      <c r="R644" s="170">
        <f>ROUND(J644*H644,2)</f>
        <v>0</v>
      </c>
      <c r="S644" s="171">
        <v>0</v>
      </c>
      <c r="T644" s="171">
        <f>S644*H644</f>
        <v>0</v>
      </c>
      <c r="U644" s="171">
        <v>0</v>
      </c>
      <c r="V644" s="171">
        <f>U644*H644</f>
        <v>0</v>
      </c>
      <c r="W644" s="171">
        <v>0</v>
      </c>
      <c r="X644" s="172">
        <f>W644*H644</f>
        <v>0</v>
      </c>
      <c r="Y644" s="28"/>
      <c r="Z644" s="28"/>
      <c r="AA644" s="28"/>
      <c r="AB644" s="28"/>
      <c r="AC644" s="28"/>
      <c r="AD644" s="28"/>
      <c r="AE644" s="28"/>
      <c r="AR644" s="173" t="s">
        <v>84</v>
      </c>
      <c r="AT644" s="173" t="s">
        <v>122</v>
      </c>
      <c r="AU644" s="173" t="s">
        <v>74</v>
      </c>
      <c r="AY644" s="14" t="s">
        <v>127</v>
      </c>
      <c r="BE644" s="174">
        <f>IF(O644="základní",K644,0)</f>
        <v>39800</v>
      </c>
      <c r="BF644" s="174">
        <f>IF(O644="snížená",K644,0)</f>
        <v>0</v>
      </c>
      <c r="BG644" s="174">
        <f>IF(O644="zákl. přenesená",K644,0)</f>
        <v>0</v>
      </c>
      <c r="BH644" s="174">
        <f>IF(O644="sníž. přenesená",K644,0)</f>
        <v>0</v>
      </c>
      <c r="BI644" s="174">
        <f>IF(O644="nulová",K644,0)</f>
        <v>0</v>
      </c>
      <c r="BJ644" s="14" t="s">
        <v>82</v>
      </c>
      <c r="BK644" s="174">
        <f>ROUND(P644*H644,2)</f>
        <v>39800</v>
      </c>
      <c r="BL644" s="14" t="s">
        <v>82</v>
      </c>
      <c r="BM644" s="173" t="s">
        <v>1178</v>
      </c>
    </row>
    <row r="645" spans="1:65" s="2" customFormat="1" ht="11.25">
      <c r="A645" s="28"/>
      <c r="B645" s="29"/>
      <c r="C645" s="30"/>
      <c r="D645" s="175" t="s">
        <v>129</v>
      </c>
      <c r="E645" s="30"/>
      <c r="F645" s="176" t="s">
        <v>1177</v>
      </c>
      <c r="G645" s="30"/>
      <c r="H645" s="30"/>
      <c r="I645" s="30"/>
      <c r="J645" s="30"/>
      <c r="K645" s="30"/>
      <c r="L645" s="30"/>
      <c r="M645" s="33"/>
      <c r="N645" s="177"/>
      <c r="O645" s="178"/>
      <c r="P645" s="65"/>
      <c r="Q645" s="65"/>
      <c r="R645" s="65"/>
      <c r="S645" s="65"/>
      <c r="T645" s="65"/>
      <c r="U645" s="65"/>
      <c r="V645" s="65"/>
      <c r="W645" s="65"/>
      <c r="X645" s="66"/>
      <c r="Y645" s="28"/>
      <c r="Z645" s="28"/>
      <c r="AA645" s="28"/>
      <c r="AB645" s="28"/>
      <c r="AC645" s="28"/>
      <c r="AD645" s="28"/>
      <c r="AE645" s="28"/>
      <c r="AT645" s="14" t="s">
        <v>129</v>
      </c>
      <c r="AU645" s="14" t="s">
        <v>74</v>
      </c>
    </row>
    <row r="646" spans="1:65" s="2" customFormat="1" ht="24.2" customHeight="1">
      <c r="A646" s="28"/>
      <c r="B646" s="29"/>
      <c r="C646" s="160" t="s">
        <v>1179</v>
      </c>
      <c r="D646" s="160" t="s">
        <v>122</v>
      </c>
      <c r="E646" s="161" t="s">
        <v>1180</v>
      </c>
      <c r="F646" s="162" t="s">
        <v>1181</v>
      </c>
      <c r="G646" s="163" t="s">
        <v>125</v>
      </c>
      <c r="H646" s="164">
        <v>1</v>
      </c>
      <c r="I646" s="165">
        <v>40900</v>
      </c>
      <c r="J646" s="166"/>
      <c r="K646" s="165">
        <f>ROUND(P646*H646,2)</f>
        <v>40900</v>
      </c>
      <c r="L646" s="162" t="s">
        <v>126</v>
      </c>
      <c r="M646" s="167"/>
      <c r="N646" s="168" t="s">
        <v>1</v>
      </c>
      <c r="O646" s="169" t="s">
        <v>37</v>
      </c>
      <c r="P646" s="170">
        <f>I646+J646</f>
        <v>40900</v>
      </c>
      <c r="Q646" s="170">
        <f>ROUND(I646*H646,2)</f>
        <v>40900</v>
      </c>
      <c r="R646" s="170">
        <f>ROUND(J646*H646,2)</f>
        <v>0</v>
      </c>
      <c r="S646" s="171">
        <v>0</v>
      </c>
      <c r="T646" s="171">
        <f>S646*H646</f>
        <v>0</v>
      </c>
      <c r="U646" s="171">
        <v>0</v>
      </c>
      <c r="V646" s="171">
        <f>U646*H646</f>
        <v>0</v>
      </c>
      <c r="W646" s="171">
        <v>0</v>
      </c>
      <c r="X646" s="172">
        <f>W646*H646</f>
        <v>0</v>
      </c>
      <c r="Y646" s="28"/>
      <c r="Z646" s="28"/>
      <c r="AA646" s="28"/>
      <c r="AB646" s="28"/>
      <c r="AC646" s="28"/>
      <c r="AD646" s="28"/>
      <c r="AE646" s="28"/>
      <c r="AR646" s="173" t="s">
        <v>84</v>
      </c>
      <c r="AT646" s="173" t="s">
        <v>122</v>
      </c>
      <c r="AU646" s="173" t="s">
        <v>74</v>
      </c>
      <c r="AY646" s="14" t="s">
        <v>127</v>
      </c>
      <c r="BE646" s="174">
        <f>IF(O646="základní",K646,0)</f>
        <v>40900</v>
      </c>
      <c r="BF646" s="174">
        <f>IF(O646="snížená",K646,0)</f>
        <v>0</v>
      </c>
      <c r="BG646" s="174">
        <f>IF(O646="zákl. přenesená",K646,0)</f>
        <v>0</v>
      </c>
      <c r="BH646" s="174">
        <f>IF(O646="sníž. přenesená",K646,0)</f>
        <v>0</v>
      </c>
      <c r="BI646" s="174">
        <f>IF(O646="nulová",K646,0)</f>
        <v>0</v>
      </c>
      <c r="BJ646" s="14" t="s">
        <v>82</v>
      </c>
      <c r="BK646" s="174">
        <f>ROUND(P646*H646,2)</f>
        <v>40900</v>
      </c>
      <c r="BL646" s="14" t="s">
        <v>82</v>
      </c>
      <c r="BM646" s="173" t="s">
        <v>1182</v>
      </c>
    </row>
    <row r="647" spans="1:65" s="2" customFormat="1" ht="11.25">
      <c r="A647" s="28"/>
      <c r="B647" s="29"/>
      <c r="C647" s="30"/>
      <c r="D647" s="175" t="s">
        <v>129</v>
      </c>
      <c r="E647" s="30"/>
      <c r="F647" s="176" t="s">
        <v>1181</v>
      </c>
      <c r="G647" s="30"/>
      <c r="H647" s="30"/>
      <c r="I647" s="30"/>
      <c r="J647" s="30"/>
      <c r="K647" s="30"/>
      <c r="L647" s="30"/>
      <c r="M647" s="33"/>
      <c r="N647" s="177"/>
      <c r="O647" s="178"/>
      <c r="P647" s="65"/>
      <c r="Q647" s="65"/>
      <c r="R647" s="65"/>
      <c r="S647" s="65"/>
      <c r="T647" s="65"/>
      <c r="U647" s="65"/>
      <c r="V647" s="65"/>
      <c r="W647" s="65"/>
      <c r="X647" s="66"/>
      <c r="Y647" s="28"/>
      <c r="Z647" s="28"/>
      <c r="AA647" s="28"/>
      <c r="AB647" s="28"/>
      <c r="AC647" s="28"/>
      <c r="AD647" s="28"/>
      <c r="AE647" s="28"/>
      <c r="AT647" s="14" t="s">
        <v>129</v>
      </c>
      <c r="AU647" s="14" t="s">
        <v>74</v>
      </c>
    </row>
    <row r="648" spans="1:65" s="2" customFormat="1" ht="24.2" customHeight="1">
      <c r="A648" s="28"/>
      <c r="B648" s="29"/>
      <c r="C648" s="160" t="s">
        <v>1183</v>
      </c>
      <c r="D648" s="160" t="s">
        <v>122</v>
      </c>
      <c r="E648" s="161" t="s">
        <v>1184</v>
      </c>
      <c r="F648" s="162" t="s">
        <v>1185</v>
      </c>
      <c r="G648" s="163" t="s">
        <v>125</v>
      </c>
      <c r="H648" s="164">
        <v>1</v>
      </c>
      <c r="I648" s="165">
        <v>57600</v>
      </c>
      <c r="J648" s="166"/>
      <c r="K648" s="165">
        <f>ROUND(P648*H648,2)</f>
        <v>57600</v>
      </c>
      <c r="L648" s="162" t="s">
        <v>126</v>
      </c>
      <c r="M648" s="167"/>
      <c r="N648" s="168" t="s">
        <v>1</v>
      </c>
      <c r="O648" s="169" t="s">
        <v>37</v>
      </c>
      <c r="P648" s="170">
        <f>I648+J648</f>
        <v>57600</v>
      </c>
      <c r="Q648" s="170">
        <f>ROUND(I648*H648,2)</f>
        <v>57600</v>
      </c>
      <c r="R648" s="170">
        <f>ROUND(J648*H648,2)</f>
        <v>0</v>
      </c>
      <c r="S648" s="171">
        <v>0</v>
      </c>
      <c r="T648" s="171">
        <f>S648*H648</f>
        <v>0</v>
      </c>
      <c r="U648" s="171">
        <v>0</v>
      </c>
      <c r="V648" s="171">
        <f>U648*H648</f>
        <v>0</v>
      </c>
      <c r="W648" s="171">
        <v>0</v>
      </c>
      <c r="X648" s="172">
        <f>W648*H648</f>
        <v>0</v>
      </c>
      <c r="Y648" s="28"/>
      <c r="Z648" s="28"/>
      <c r="AA648" s="28"/>
      <c r="AB648" s="28"/>
      <c r="AC648" s="28"/>
      <c r="AD648" s="28"/>
      <c r="AE648" s="28"/>
      <c r="AR648" s="173" t="s">
        <v>84</v>
      </c>
      <c r="AT648" s="173" t="s">
        <v>122</v>
      </c>
      <c r="AU648" s="173" t="s">
        <v>74</v>
      </c>
      <c r="AY648" s="14" t="s">
        <v>127</v>
      </c>
      <c r="BE648" s="174">
        <f>IF(O648="základní",K648,0)</f>
        <v>57600</v>
      </c>
      <c r="BF648" s="174">
        <f>IF(O648="snížená",K648,0)</f>
        <v>0</v>
      </c>
      <c r="BG648" s="174">
        <f>IF(O648="zákl. přenesená",K648,0)</f>
        <v>0</v>
      </c>
      <c r="BH648" s="174">
        <f>IF(O648="sníž. přenesená",K648,0)</f>
        <v>0</v>
      </c>
      <c r="BI648" s="174">
        <f>IF(O648="nulová",K648,0)</f>
        <v>0</v>
      </c>
      <c r="BJ648" s="14" t="s">
        <v>82</v>
      </c>
      <c r="BK648" s="174">
        <f>ROUND(P648*H648,2)</f>
        <v>57600</v>
      </c>
      <c r="BL648" s="14" t="s">
        <v>82</v>
      </c>
      <c r="BM648" s="173" t="s">
        <v>1186</v>
      </c>
    </row>
    <row r="649" spans="1:65" s="2" customFormat="1" ht="11.25">
      <c r="A649" s="28"/>
      <c r="B649" s="29"/>
      <c r="C649" s="30"/>
      <c r="D649" s="175" t="s">
        <v>129</v>
      </c>
      <c r="E649" s="30"/>
      <c r="F649" s="176" t="s">
        <v>1185</v>
      </c>
      <c r="G649" s="30"/>
      <c r="H649" s="30"/>
      <c r="I649" s="30"/>
      <c r="J649" s="30"/>
      <c r="K649" s="30"/>
      <c r="L649" s="30"/>
      <c r="M649" s="33"/>
      <c r="N649" s="177"/>
      <c r="O649" s="178"/>
      <c r="P649" s="65"/>
      <c r="Q649" s="65"/>
      <c r="R649" s="65"/>
      <c r="S649" s="65"/>
      <c r="T649" s="65"/>
      <c r="U649" s="65"/>
      <c r="V649" s="65"/>
      <c r="W649" s="65"/>
      <c r="X649" s="66"/>
      <c r="Y649" s="28"/>
      <c r="Z649" s="28"/>
      <c r="AA649" s="28"/>
      <c r="AB649" s="28"/>
      <c r="AC649" s="28"/>
      <c r="AD649" s="28"/>
      <c r="AE649" s="28"/>
      <c r="AT649" s="14" t="s">
        <v>129</v>
      </c>
      <c r="AU649" s="14" t="s">
        <v>74</v>
      </c>
    </row>
    <row r="650" spans="1:65" s="2" customFormat="1" ht="24.2" customHeight="1">
      <c r="A650" s="28"/>
      <c r="B650" s="29"/>
      <c r="C650" s="160" t="s">
        <v>1187</v>
      </c>
      <c r="D650" s="160" t="s">
        <v>122</v>
      </c>
      <c r="E650" s="161" t="s">
        <v>1188</v>
      </c>
      <c r="F650" s="162" t="s">
        <v>1189</v>
      </c>
      <c r="G650" s="163" t="s">
        <v>125</v>
      </c>
      <c r="H650" s="164">
        <v>1</v>
      </c>
      <c r="I650" s="165">
        <v>73000</v>
      </c>
      <c r="J650" s="166"/>
      <c r="K650" s="165">
        <f>ROUND(P650*H650,2)</f>
        <v>73000</v>
      </c>
      <c r="L650" s="162" t="s">
        <v>126</v>
      </c>
      <c r="M650" s="167"/>
      <c r="N650" s="168" t="s">
        <v>1</v>
      </c>
      <c r="O650" s="169" t="s">
        <v>37</v>
      </c>
      <c r="P650" s="170">
        <f>I650+J650</f>
        <v>73000</v>
      </c>
      <c r="Q650" s="170">
        <f>ROUND(I650*H650,2)</f>
        <v>73000</v>
      </c>
      <c r="R650" s="170">
        <f>ROUND(J650*H650,2)</f>
        <v>0</v>
      </c>
      <c r="S650" s="171">
        <v>0</v>
      </c>
      <c r="T650" s="171">
        <f>S650*H650</f>
        <v>0</v>
      </c>
      <c r="U650" s="171">
        <v>0</v>
      </c>
      <c r="V650" s="171">
        <f>U650*H650</f>
        <v>0</v>
      </c>
      <c r="W650" s="171">
        <v>0</v>
      </c>
      <c r="X650" s="172">
        <f>W650*H650</f>
        <v>0</v>
      </c>
      <c r="Y650" s="28"/>
      <c r="Z650" s="28"/>
      <c r="AA650" s="28"/>
      <c r="AB650" s="28"/>
      <c r="AC650" s="28"/>
      <c r="AD650" s="28"/>
      <c r="AE650" s="28"/>
      <c r="AR650" s="173" t="s">
        <v>84</v>
      </c>
      <c r="AT650" s="173" t="s">
        <v>122</v>
      </c>
      <c r="AU650" s="173" t="s">
        <v>74</v>
      </c>
      <c r="AY650" s="14" t="s">
        <v>127</v>
      </c>
      <c r="BE650" s="174">
        <f>IF(O650="základní",K650,0)</f>
        <v>73000</v>
      </c>
      <c r="BF650" s="174">
        <f>IF(O650="snížená",K650,0)</f>
        <v>0</v>
      </c>
      <c r="BG650" s="174">
        <f>IF(O650="zákl. přenesená",K650,0)</f>
        <v>0</v>
      </c>
      <c r="BH650" s="174">
        <f>IF(O650="sníž. přenesená",K650,0)</f>
        <v>0</v>
      </c>
      <c r="BI650" s="174">
        <f>IF(O650="nulová",K650,0)</f>
        <v>0</v>
      </c>
      <c r="BJ650" s="14" t="s">
        <v>82</v>
      </c>
      <c r="BK650" s="174">
        <f>ROUND(P650*H650,2)</f>
        <v>73000</v>
      </c>
      <c r="BL650" s="14" t="s">
        <v>82</v>
      </c>
      <c r="BM650" s="173" t="s">
        <v>1190</v>
      </c>
    </row>
    <row r="651" spans="1:65" s="2" customFormat="1" ht="11.25">
      <c r="A651" s="28"/>
      <c r="B651" s="29"/>
      <c r="C651" s="30"/>
      <c r="D651" s="175" t="s">
        <v>129</v>
      </c>
      <c r="E651" s="30"/>
      <c r="F651" s="176" t="s">
        <v>1189</v>
      </c>
      <c r="G651" s="30"/>
      <c r="H651" s="30"/>
      <c r="I651" s="30"/>
      <c r="J651" s="30"/>
      <c r="K651" s="30"/>
      <c r="L651" s="30"/>
      <c r="M651" s="33"/>
      <c r="N651" s="177"/>
      <c r="O651" s="178"/>
      <c r="P651" s="65"/>
      <c r="Q651" s="65"/>
      <c r="R651" s="65"/>
      <c r="S651" s="65"/>
      <c r="T651" s="65"/>
      <c r="U651" s="65"/>
      <c r="V651" s="65"/>
      <c r="W651" s="65"/>
      <c r="X651" s="66"/>
      <c r="Y651" s="28"/>
      <c r="Z651" s="28"/>
      <c r="AA651" s="28"/>
      <c r="AB651" s="28"/>
      <c r="AC651" s="28"/>
      <c r="AD651" s="28"/>
      <c r="AE651" s="28"/>
      <c r="AT651" s="14" t="s">
        <v>129</v>
      </c>
      <c r="AU651" s="14" t="s">
        <v>74</v>
      </c>
    </row>
    <row r="652" spans="1:65" s="2" customFormat="1" ht="24.2" customHeight="1">
      <c r="A652" s="28"/>
      <c r="B652" s="29"/>
      <c r="C652" s="160" t="s">
        <v>1191</v>
      </c>
      <c r="D652" s="160" t="s">
        <v>122</v>
      </c>
      <c r="E652" s="161" t="s">
        <v>1192</v>
      </c>
      <c r="F652" s="162" t="s">
        <v>1193</v>
      </c>
      <c r="G652" s="163" t="s">
        <v>125</v>
      </c>
      <c r="H652" s="164">
        <v>1</v>
      </c>
      <c r="I652" s="165">
        <v>78900</v>
      </c>
      <c r="J652" s="166"/>
      <c r="K652" s="165">
        <f>ROUND(P652*H652,2)</f>
        <v>78900</v>
      </c>
      <c r="L652" s="162" t="s">
        <v>126</v>
      </c>
      <c r="M652" s="167"/>
      <c r="N652" s="168" t="s">
        <v>1</v>
      </c>
      <c r="O652" s="169" t="s">
        <v>37</v>
      </c>
      <c r="P652" s="170">
        <f>I652+J652</f>
        <v>78900</v>
      </c>
      <c r="Q652" s="170">
        <f>ROUND(I652*H652,2)</f>
        <v>78900</v>
      </c>
      <c r="R652" s="170">
        <f>ROUND(J652*H652,2)</f>
        <v>0</v>
      </c>
      <c r="S652" s="171">
        <v>0</v>
      </c>
      <c r="T652" s="171">
        <f>S652*H652</f>
        <v>0</v>
      </c>
      <c r="U652" s="171">
        <v>0</v>
      </c>
      <c r="V652" s="171">
        <f>U652*H652</f>
        <v>0</v>
      </c>
      <c r="W652" s="171">
        <v>0</v>
      </c>
      <c r="X652" s="172">
        <f>W652*H652</f>
        <v>0</v>
      </c>
      <c r="Y652" s="28"/>
      <c r="Z652" s="28"/>
      <c r="AA652" s="28"/>
      <c r="AB652" s="28"/>
      <c r="AC652" s="28"/>
      <c r="AD652" s="28"/>
      <c r="AE652" s="28"/>
      <c r="AR652" s="173" t="s">
        <v>84</v>
      </c>
      <c r="AT652" s="173" t="s">
        <v>122</v>
      </c>
      <c r="AU652" s="173" t="s">
        <v>74</v>
      </c>
      <c r="AY652" s="14" t="s">
        <v>127</v>
      </c>
      <c r="BE652" s="174">
        <f>IF(O652="základní",K652,0)</f>
        <v>78900</v>
      </c>
      <c r="BF652" s="174">
        <f>IF(O652="snížená",K652,0)</f>
        <v>0</v>
      </c>
      <c r="BG652" s="174">
        <f>IF(O652="zákl. přenesená",K652,0)</f>
        <v>0</v>
      </c>
      <c r="BH652" s="174">
        <f>IF(O652="sníž. přenesená",K652,0)</f>
        <v>0</v>
      </c>
      <c r="BI652" s="174">
        <f>IF(O652="nulová",K652,0)</f>
        <v>0</v>
      </c>
      <c r="BJ652" s="14" t="s">
        <v>82</v>
      </c>
      <c r="BK652" s="174">
        <f>ROUND(P652*H652,2)</f>
        <v>78900</v>
      </c>
      <c r="BL652" s="14" t="s">
        <v>82</v>
      </c>
      <c r="BM652" s="173" t="s">
        <v>1194</v>
      </c>
    </row>
    <row r="653" spans="1:65" s="2" customFormat="1" ht="11.25">
      <c r="A653" s="28"/>
      <c r="B653" s="29"/>
      <c r="C653" s="30"/>
      <c r="D653" s="175" t="s">
        <v>129</v>
      </c>
      <c r="E653" s="30"/>
      <c r="F653" s="176" t="s">
        <v>1193</v>
      </c>
      <c r="G653" s="30"/>
      <c r="H653" s="30"/>
      <c r="I653" s="30"/>
      <c r="J653" s="30"/>
      <c r="K653" s="30"/>
      <c r="L653" s="30"/>
      <c r="M653" s="33"/>
      <c r="N653" s="177"/>
      <c r="O653" s="178"/>
      <c r="P653" s="65"/>
      <c r="Q653" s="65"/>
      <c r="R653" s="65"/>
      <c r="S653" s="65"/>
      <c r="T653" s="65"/>
      <c r="U653" s="65"/>
      <c r="V653" s="65"/>
      <c r="W653" s="65"/>
      <c r="X653" s="66"/>
      <c r="Y653" s="28"/>
      <c r="Z653" s="28"/>
      <c r="AA653" s="28"/>
      <c r="AB653" s="28"/>
      <c r="AC653" s="28"/>
      <c r="AD653" s="28"/>
      <c r="AE653" s="28"/>
      <c r="AT653" s="14" t="s">
        <v>129</v>
      </c>
      <c r="AU653" s="14" t="s">
        <v>74</v>
      </c>
    </row>
    <row r="654" spans="1:65" s="2" customFormat="1" ht="24.2" customHeight="1">
      <c r="A654" s="28"/>
      <c r="B654" s="29"/>
      <c r="C654" s="160" t="s">
        <v>1195</v>
      </c>
      <c r="D654" s="160" t="s">
        <v>122</v>
      </c>
      <c r="E654" s="161" t="s">
        <v>1196</v>
      </c>
      <c r="F654" s="162" t="s">
        <v>1197</v>
      </c>
      <c r="G654" s="163" t="s">
        <v>125</v>
      </c>
      <c r="H654" s="164">
        <v>1</v>
      </c>
      <c r="I654" s="165">
        <v>9870</v>
      </c>
      <c r="J654" s="166"/>
      <c r="K654" s="165">
        <f>ROUND(P654*H654,2)</f>
        <v>9870</v>
      </c>
      <c r="L654" s="162" t="s">
        <v>126</v>
      </c>
      <c r="M654" s="167"/>
      <c r="N654" s="168" t="s">
        <v>1</v>
      </c>
      <c r="O654" s="169" t="s">
        <v>37</v>
      </c>
      <c r="P654" s="170">
        <f>I654+J654</f>
        <v>9870</v>
      </c>
      <c r="Q654" s="170">
        <f>ROUND(I654*H654,2)</f>
        <v>9870</v>
      </c>
      <c r="R654" s="170">
        <f>ROUND(J654*H654,2)</f>
        <v>0</v>
      </c>
      <c r="S654" s="171">
        <v>0</v>
      </c>
      <c r="T654" s="171">
        <f>S654*H654</f>
        <v>0</v>
      </c>
      <c r="U654" s="171">
        <v>0</v>
      </c>
      <c r="V654" s="171">
        <f>U654*H654</f>
        <v>0</v>
      </c>
      <c r="W654" s="171">
        <v>0</v>
      </c>
      <c r="X654" s="172">
        <f>W654*H654</f>
        <v>0</v>
      </c>
      <c r="Y654" s="28"/>
      <c r="Z654" s="28"/>
      <c r="AA654" s="28"/>
      <c r="AB654" s="28"/>
      <c r="AC654" s="28"/>
      <c r="AD654" s="28"/>
      <c r="AE654" s="28"/>
      <c r="AR654" s="173" t="s">
        <v>84</v>
      </c>
      <c r="AT654" s="173" t="s">
        <v>122</v>
      </c>
      <c r="AU654" s="173" t="s">
        <v>74</v>
      </c>
      <c r="AY654" s="14" t="s">
        <v>127</v>
      </c>
      <c r="BE654" s="174">
        <f>IF(O654="základní",K654,0)</f>
        <v>9870</v>
      </c>
      <c r="BF654" s="174">
        <f>IF(O654="snížená",K654,0)</f>
        <v>0</v>
      </c>
      <c r="BG654" s="174">
        <f>IF(O654="zákl. přenesená",K654,0)</f>
        <v>0</v>
      </c>
      <c r="BH654" s="174">
        <f>IF(O654="sníž. přenesená",K654,0)</f>
        <v>0</v>
      </c>
      <c r="BI654" s="174">
        <f>IF(O654="nulová",K654,0)</f>
        <v>0</v>
      </c>
      <c r="BJ654" s="14" t="s">
        <v>82</v>
      </c>
      <c r="BK654" s="174">
        <f>ROUND(P654*H654,2)</f>
        <v>9870</v>
      </c>
      <c r="BL654" s="14" t="s">
        <v>82</v>
      </c>
      <c r="BM654" s="173" t="s">
        <v>1198</v>
      </c>
    </row>
    <row r="655" spans="1:65" s="2" customFormat="1" ht="11.25">
      <c r="A655" s="28"/>
      <c r="B655" s="29"/>
      <c r="C655" s="30"/>
      <c r="D655" s="175" t="s">
        <v>129</v>
      </c>
      <c r="E655" s="30"/>
      <c r="F655" s="176" t="s">
        <v>1197</v>
      </c>
      <c r="G655" s="30"/>
      <c r="H655" s="30"/>
      <c r="I655" s="30"/>
      <c r="J655" s="30"/>
      <c r="K655" s="30"/>
      <c r="L655" s="30"/>
      <c r="M655" s="33"/>
      <c r="N655" s="177"/>
      <c r="O655" s="178"/>
      <c r="P655" s="65"/>
      <c r="Q655" s="65"/>
      <c r="R655" s="65"/>
      <c r="S655" s="65"/>
      <c r="T655" s="65"/>
      <c r="U655" s="65"/>
      <c r="V655" s="65"/>
      <c r="W655" s="65"/>
      <c r="X655" s="66"/>
      <c r="Y655" s="28"/>
      <c r="Z655" s="28"/>
      <c r="AA655" s="28"/>
      <c r="AB655" s="28"/>
      <c r="AC655" s="28"/>
      <c r="AD655" s="28"/>
      <c r="AE655" s="28"/>
      <c r="AT655" s="14" t="s">
        <v>129</v>
      </c>
      <c r="AU655" s="14" t="s">
        <v>74</v>
      </c>
    </row>
    <row r="656" spans="1:65" s="2" customFormat="1" ht="24.2" customHeight="1">
      <c r="A656" s="28"/>
      <c r="B656" s="29"/>
      <c r="C656" s="160" t="s">
        <v>1199</v>
      </c>
      <c r="D656" s="160" t="s">
        <v>122</v>
      </c>
      <c r="E656" s="161" t="s">
        <v>1200</v>
      </c>
      <c r="F656" s="162" t="s">
        <v>1201</v>
      </c>
      <c r="G656" s="163" t="s">
        <v>125</v>
      </c>
      <c r="H656" s="164">
        <v>1</v>
      </c>
      <c r="I656" s="165">
        <v>17500</v>
      </c>
      <c r="J656" s="166"/>
      <c r="K656" s="165">
        <f>ROUND(P656*H656,2)</f>
        <v>17500</v>
      </c>
      <c r="L656" s="162" t="s">
        <v>126</v>
      </c>
      <c r="M656" s="167"/>
      <c r="N656" s="168" t="s">
        <v>1</v>
      </c>
      <c r="O656" s="169" t="s">
        <v>37</v>
      </c>
      <c r="P656" s="170">
        <f>I656+J656</f>
        <v>17500</v>
      </c>
      <c r="Q656" s="170">
        <f>ROUND(I656*H656,2)</f>
        <v>17500</v>
      </c>
      <c r="R656" s="170">
        <f>ROUND(J656*H656,2)</f>
        <v>0</v>
      </c>
      <c r="S656" s="171">
        <v>0</v>
      </c>
      <c r="T656" s="171">
        <f>S656*H656</f>
        <v>0</v>
      </c>
      <c r="U656" s="171">
        <v>0</v>
      </c>
      <c r="V656" s="171">
        <f>U656*H656</f>
        <v>0</v>
      </c>
      <c r="W656" s="171">
        <v>0</v>
      </c>
      <c r="X656" s="172">
        <f>W656*H656</f>
        <v>0</v>
      </c>
      <c r="Y656" s="28"/>
      <c r="Z656" s="28"/>
      <c r="AA656" s="28"/>
      <c r="AB656" s="28"/>
      <c r="AC656" s="28"/>
      <c r="AD656" s="28"/>
      <c r="AE656" s="28"/>
      <c r="AR656" s="173" t="s">
        <v>84</v>
      </c>
      <c r="AT656" s="173" t="s">
        <v>122</v>
      </c>
      <c r="AU656" s="173" t="s">
        <v>74</v>
      </c>
      <c r="AY656" s="14" t="s">
        <v>127</v>
      </c>
      <c r="BE656" s="174">
        <f>IF(O656="základní",K656,0)</f>
        <v>17500</v>
      </c>
      <c r="BF656" s="174">
        <f>IF(O656="snížená",K656,0)</f>
        <v>0</v>
      </c>
      <c r="BG656" s="174">
        <f>IF(O656="zákl. přenesená",K656,0)</f>
        <v>0</v>
      </c>
      <c r="BH656" s="174">
        <f>IF(O656="sníž. přenesená",K656,0)</f>
        <v>0</v>
      </c>
      <c r="BI656" s="174">
        <f>IF(O656="nulová",K656,0)</f>
        <v>0</v>
      </c>
      <c r="BJ656" s="14" t="s">
        <v>82</v>
      </c>
      <c r="BK656" s="174">
        <f>ROUND(P656*H656,2)</f>
        <v>17500</v>
      </c>
      <c r="BL656" s="14" t="s">
        <v>82</v>
      </c>
      <c r="BM656" s="173" t="s">
        <v>1202</v>
      </c>
    </row>
    <row r="657" spans="1:65" s="2" customFormat="1" ht="11.25">
      <c r="A657" s="28"/>
      <c r="B657" s="29"/>
      <c r="C657" s="30"/>
      <c r="D657" s="175" t="s">
        <v>129</v>
      </c>
      <c r="E657" s="30"/>
      <c r="F657" s="176" t="s">
        <v>1201</v>
      </c>
      <c r="G657" s="30"/>
      <c r="H657" s="30"/>
      <c r="I657" s="30"/>
      <c r="J657" s="30"/>
      <c r="K657" s="30"/>
      <c r="L657" s="30"/>
      <c r="M657" s="33"/>
      <c r="N657" s="177"/>
      <c r="O657" s="178"/>
      <c r="P657" s="65"/>
      <c r="Q657" s="65"/>
      <c r="R657" s="65"/>
      <c r="S657" s="65"/>
      <c r="T657" s="65"/>
      <c r="U657" s="65"/>
      <c r="V657" s="65"/>
      <c r="W657" s="65"/>
      <c r="X657" s="66"/>
      <c r="Y657" s="28"/>
      <c r="Z657" s="28"/>
      <c r="AA657" s="28"/>
      <c r="AB657" s="28"/>
      <c r="AC657" s="28"/>
      <c r="AD657" s="28"/>
      <c r="AE657" s="28"/>
      <c r="AT657" s="14" t="s">
        <v>129</v>
      </c>
      <c r="AU657" s="14" t="s">
        <v>74</v>
      </c>
    </row>
    <row r="658" spans="1:65" s="2" customFormat="1" ht="24.2" customHeight="1">
      <c r="A658" s="28"/>
      <c r="B658" s="29"/>
      <c r="C658" s="160" t="s">
        <v>1203</v>
      </c>
      <c r="D658" s="160" t="s">
        <v>122</v>
      </c>
      <c r="E658" s="161" t="s">
        <v>1204</v>
      </c>
      <c r="F658" s="162" t="s">
        <v>1205</v>
      </c>
      <c r="G658" s="163" t="s">
        <v>125</v>
      </c>
      <c r="H658" s="164">
        <v>1</v>
      </c>
      <c r="I658" s="165">
        <v>29900</v>
      </c>
      <c r="J658" s="166"/>
      <c r="K658" s="165">
        <f>ROUND(P658*H658,2)</f>
        <v>29900</v>
      </c>
      <c r="L658" s="162" t="s">
        <v>126</v>
      </c>
      <c r="M658" s="167"/>
      <c r="N658" s="168" t="s">
        <v>1</v>
      </c>
      <c r="O658" s="169" t="s">
        <v>37</v>
      </c>
      <c r="P658" s="170">
        <f>I658+J658</f>
        <v>29900</v>
      </c>
      <c r="Q658" s="170">
        <f>ROUND(I658*H658,2)</f>
        <v>29900</v>
      </c>
      <c r="R658" s="170">
        <f>ROUND(J658*H658,2)</f>
        <v>0</v>
      </c>
      <c r="S658" s="171">
        <v>0</v>
      </c>
      <c r="T658" s="171">
        <f>S658*H658</f>
        <v>0</v>
      </c>
      <c r="U658" s="171">
        <v>0</v>
      </c>
      <c r="V658" s="171">
        <f>U658*H658</f>
        <v>0</v>
      </c>
      <c r="W658" s="171">
        <v>0</v>
      </c>
      <c r="X658" s="172">
        <f>W658*H658</f>
        <v>0</v>
      </c>
      <c r="Y658" s="28"/>
      <c r="Z658" s="28"/>
      <c r="AA658" s="28"/>
      <c r="AB658" s="28"/>
      <c r="AC658" s="28"/>
      <c r="AD658" s="28"/>
      <c r="AE658" s="28"/>
      <c r="AR658" s="173" t="s">
        <v>84</v>
      </c>
      <c r="AT658" s="173" t="s">
        <v>122</v>
      </c>
      <c r="AU658" s="173" t="s">
        <v>74</v>
      </c>
      <c r="AY658" s="14" t="s">
        <v>127</v>
      </c>
      <c r="BE658" s="174">
        <f>IF(O658="základní",K658,0)</f>
        <v>29900</v>
      </c>
      <c r="BF658" s="174">
        <f>IF(O658="snížená",K658,0)</f>
        <v>0</v>
      </c>
      <c r="BG658" s="174">
        <f>IF(O658="zákl. přenesená",K658,0)</f>
        <v>0</v>
      </c>
      <c r="BH658" s="174">
        <f>IF(O658="sníž. přenesená",K658,0)</f>
        <v>0</v>
      </c>
      <c r="BI658" s="174">
        <f>IF(O658="nulová",K658,0)</f>
        <v>0</v>
      </c>
      <c r="BJ658" s="14" t="s">
        <v>82</v>
      </c>
      <c r="BK658" s="174">
        <f>ROUND(P658*H658,2)</f>
        <v>29900</v>
      </c>
      <c r="BL658" s="14" t="s">
        <v>82</v>
      </c>
      <c r="BM658" s="173" t="s">
        <v>1206</v>
      </c>
    </row>
    <row r="659" spans="1:65" s="2" customFormat="1" ht="11.25">
      <c r="A659" s="28"/>
      <c r="B659" s="29"/>
      <c r="C659" s="30"/>
      <c r="D659" s="175" t="s">
        <v>129</v>
      </c>
      <c r="E659" s="30"/>
      <c r="F659" s="176" t="s">
        <v>1205</v>
      </c>
      <c r="G659" s="30"/>
      <c r="H659" s="30"/>
      <c r="I659" s="30"/>
      <c r="J659" s="30"/>
      <c r="K659" s="30"/>
      <c r="L659" s="30"/>
      <c r="M659" s="33"/>
      <c r="N659" s="177"/>
      <c r="O659" s="178"/>
      <c r="P659" s="65"/>
      <c r="Q659" s="65"/>
      <c r="R659" s="65"/>
      <c r="S659" s="65"/>
      <c r="T659" s="65"/>
      <c r="U659" s="65"/>
      <c r="V659" s="65"/>
      <c r="W659" s="65"/>
      <c r="X659" s="66"/>
      <c r="Y659" s="28"/>
      <c r="Z659" s="28"/>
      <c r="AA659" s="28"/>
      <c r="AB659" s="28"/>
      <c r="AC659" s="28"/>
      <c r="AD659" s="28"/>
      <c r="AE659" s="28"/>
      <c r="AT659" s="14" t="s">
        <v>129</v>
      </c>
      <c r="AU659" s="14" t="s">
        <v>74</v>
      </c>
    </row>
    <row r="660" spans="1:65" s="2" customFormat="1" ht="24.2" customHeight="1">
      <c r="A660" s="28"/>
      <c r="B660" s="29"/>
      <c r="C660" s="160" t="s">
        <v>1207</v>
      </c>
      <c r="D660" s="160" t="s">
        <v>122</v>
      </c>
      <c r="E660" s="161" t="s">
        <v>1208</v>
      </c>
      <c r="F660" s="162" t="s">
        <v>1209</v>
      </c>
      <c r="G660" s="163" t="s">
        <v>125</v>
      </c>
      <c r="H660" s="164">
        <v>1</v>
      </c>
      <c r="I660" s="165">
        <v>3150</v>
      </c>
      <c r="J660" s="166"/>
      <c r="K660" s="165">
        <f>ROUND(P660*H660,2)</f>
        <v>3150</v>
      </c>
      <c r="L660" s="162" t="s">
        <v>126</v>
      </c>
      <c r="M660" s="167"/>
      <c r="N660" s="168" t="s">
        <v>1</v>
      </c>
      <c r="O660" s="169" t="s">
        <v>37</v>
      </c>
      <c r="P660" s="170">
        <f>I660+J660</f>
        <v>3150</v>
      </c>
      <c r="Q660" s="170">
        <f>ROUND(I660*H660,2)</f>
        <v>3150</v>
      </c>
      <c r="R660" s="170">
        <f>ROUND(J660*H660,2)</f>
        <v>0</v>
      </c>
      <c r="S660" s="171">
        <v>0</v>
      </c>
      <c r="T660" s="171">
        <f>S660*H660</f>
        <v>0</v>
      </c>
      <c r="U660" s="171">
        <v>0</v>
      </c>
      <c r="V660" s="171">
        <f>U660*H660</f>
        <v>0</v>
      </c>
      <c r="W660" s="171">
        <v>0</v>
      </c>
      <c r="X660" s="172">
        <f>W660*H660</f>
        <v>0</v>
      </c>
      <c r="Y660" s="28"/>
      <c r="Z660" s="28"/>
      <c r="AA660" s="28"/>
      <c r="AB660" s="28"/>
      <c r="AC660" s="28"/>
      <c r="AD660" s="28"/>
      <c r="AE660" s="28"/>
      <c r="AR660" s="173" t="s">
        <v>84</v>
      </c>
      <c r="AT660" s="173" t="s">
        <v>122</v>
      </c>
      <c r="AU660" s="173" t="s">
        <v>74</v>
      </c>
      <c r="AY660" s="14" t="s">
        <v>127</v>
      </c>
      <c r="BE660" s="174">
        <f>IF(O660="základní",K660,0)</f>
        <v>3150</v>
      </c>
      <c r="BF660" s="174">
        <f>IF(O660="snížená",K660,0)</f>
        <v>0</v>
      </c>
      <c r="BG660" s="174">
        <f>IF(O660="zákl. přenesená",K660,0)</f>
        <v>0</v>
      </c>
      <c r="BH660" s="174">
        <f>IF(O660="sníž. přenesená",K660,0)</f>
        <v>0</v>
      </c>
      <c r="BI660" s="174">
        <f>IF(O660="nulová",K660,0)</f>
        <v>0</v>
      </c>
      <c r="BJ660" s="14" t="s">
        <v>82</v>
      </c>
      <c r="BK660" s="174">
        <f>ROUND(P660*H660,2)</f>
        <v>3150</v>
      </c>
      <c r="BL660" s="14" t="s">
        <v>82</v>
      </c>
      <c r="BM660" s="173" t="s">
        <v>1210</v>
      </c>
    </row>
    <row r="661" spans="1:65" s="2" customFormat="1" ht="11.25">
      <c r="A661" s="28"/>
      <c r="B661" s="29"/>
      <c r="C661" s="30"/>
      <c r="D661" s="175" t="s">
        <v>129</v>
      </c>
      <c r="E661" s="30"/>
      <c r="F661" s="176" t="s">
        <v>1209</v>
      </c>
      <c r="G661" s="30"/>
      <c r="H661" s="30"/>
      <c r="I661" s="30"/>
      <c r="J661" s="30"/>
      <c r="K661" s="30"/>
      <c r="L661" s="30"/>
      <c r="M661" s="33"/>
      <c r="N661" s="177"/>
      <c r="O661" s="178"/>
      <c r="P661" s="65"/>
      <c r="Q661" s="65"/>
      <c r="R661" s="65"/>
      <c r="S661" s="65"/>
      <c r="T661" s="65"/>
      <c r="U661" s="65"/>
      <c r="V661" s="65"/>
      <c r="W661" s="65"/>
      <c r="X661" s="66"/>
      <c r="Y661" s="28"/>
      <c r="Z661" s="28"/>
      <c r="AA661" s="28"/>
      <c r="AB661" s="28"/>
      <c r="AC661" s="28"/>
      <c r="AD661" s="28"/>
      <c r="AE661" s="28"/>
      <c r="AT661" s="14" t="s">
        <v>129</v>
      </c>
      <c r="AU661" s="14" t="s">
        <v>74</v>
      </c>
    </row>
    <row r="662" spans="1:65" s="2" customFormat="1" ht="24.2" customHeight="1">
      <c r="A662" s="28"/>
      <c r="B662" s="29"/>
      <c r="C662" s="160" t="s">
        <v>1211</v>
      </c>
      <c r="D662" s="160" t="s">
        <v>122</v>
      </c>
      <c r="E662" s="161" t="s">
        <v>1212</v>
      </c>
      <c r="F662" s="162" t="s">
        <v>1213</v>
      </c>
      <c r="G662" s="163" t="s">
        <v>125</v>
      </c>
      <c r="H662" s="164">
        <v>1</v>
      </c>
      <c r="I662" s="165">
        <v>6870</v>
      </c>
      <c r="J662" s="166"/>
      <c r="K662" s="165">
        <f>ROUND(P662*H662,2)</f>
        <v>6870</v>
      </c>
      <c r="L662" s="162" t="s">
        <v>126</v>
      </c>
      <c r="M662" s="167"/>
      <c r="N662" s="168" t="s">
        <v>1</v>
      </c>
      <c r="O662" s="169" t="s">
        <v>37</v>
      </c>
      <c r="P662" s="170">
        <f>I662+J662</f>
        <v>6870</v>
      </c>
      <c r="Q662" s="170">
        <f>ROUND(I662*H662,2)</f>
        <v>6870</v>
      </c>
      <c r="R662" s="170">
        <f>ROUND(J662*H662,2)</f>
        <v>0</v>
      </c>
      <c r="S662" s="171">
        <v>0</v>
      </c>
      <c r="T662" s="171">
        <f>S662*H662</f>
        <v>0</v>
      </c>
      <c r="U662" s="171">
        <v>0</v>
      </c>
      <c r="V662" s="171">
        <f>U662*H662</f>
        <v>0</v>
      </c>
      <c r="W662" s="171">
        <v>0</v>
      </c>
      <c r="X662" s="172">
        <f>W662*H662</f>
        <v>0</v>
      </c>
      <c r="Y662" s="28"/>
      <c r="Z662" s="28"/>
      <c r="AA662" s="28"/>
      <c r="AB662" s="28"/>
      <c r="AC662" s="28"/>
      <c r="AD662" s="28"/>
      <c r="AE662" s="28"/>
      <c r="AR662" s="173" t="s">
        <v>84</v>
      </c>
      <c r="AT662" s="173" t="s">
        <v>122</v>
      </c>
      <c r="AU662" s="173" t="s">
        <v>74</v>
      </c>
      <c r="AY662" s="14" t="s">
        <v>127</v>
      </c>
      <c r="BE662" s="174">
        <f>IF(O662="základní",K662,0)</f>
        <v>6870</v>
      </c>
      <c r="BF662" s="174">
        <f>IF(O662="snížená",K662,0)</f>
        <v>0</v>
      </c>
      <c r="BG662" s="174">
        <f>IF(O662="zákl. přenesená",K662,0)</f>
        <v>0</v>
      </c>
      <c r="BH662" s="174">
        <f>IF(O662="sníž. přenesená",K662,0)</f>
        <v>0</v>
      </c>
      <c r="BI662" s="174">
        <f>IF(O662="nulová",K662,0)</f>
        <v>0</v>
      </c>
      <c r="BJ662" s="14" t="s">
        <v>82</v>
      </c>
      <c r="BK662" s="174">
        <f>ROUND(P662*H662,2)</f>
        <v>6870</v>
      </c>
      <c r="BL662" s="14" t="s">
        <v>82</v>
      </c>
      <c r="BM662" s="173" t="s">
        <v>1214</v>
      </c>
    </row>
    <row r="663" spans="1:65" s="2" customFormat="1" ht="11.25">
      <c r="A663" s="28"/>
      <c r="B663" s="29"/>
      <c r="C663" s="30"/>
      <c r="D663" s="175" t="s">
        <v>129</v>
      </c>
      <c r="E663" s="30"/>
      <c r="F663" s="176" t="s">
        <v>1213</v>
      </c>
      <c r="G663" s="30"/>
      <c r="H663" s="30"/>
      <c r="I663" s="30"/>
      <c r="J663" s="30"/>
      <c r="K663" s="30"/>
      <c r="L663" s="30"/>
      <c r="M663" s="33"/>
      <c r="N663" s="177"/>
      <c r="O663" s="178"/>
      <c r="P663" s="65"/>
      <c r="Q663" s="65"/>
      <c r="R663" s="65"/>
      <c r="S663" s="65"/>
      <c r="T663" s="65"/>
      <c r="U663" s="65"/>
      <c r="V663" s="65"/>
      <c r="W663" s="65"/>
      <c r="X663" s="66"/>
      <c r="Y663" s="28"/>
      <c r="Z663" s="28"/>
      <c r="AA663" s="28"/>
      <c r="AB663" s="28"/>
      <c r="AC663" s="28"/>
      <c r="AD663" s="28"/>
      <c r="AE663" s="28"/>
      <c r="AT663" s="14" t="s">
        <v>129</v>
      </c>
      <c r="AU663" s="14" t="s">
        <v>74</v>
      </c>
    </row>
    <row r="664" spans="1:65" s="2" customFormat="1" ht="24.2" customHeight="1">
      <c r="A664" s="28"/>
      <c r="B664" s="29"/>
      <c r="C664" s="160" t="s">
        <v>1215</v>
      </c>
      <c r="D664" s="160" t="s">
        <v>122</v>
      </c>
      <c r="E664" s="161" t="s">
        <v>1216</v>
      </c>
      <c r="F664" s="162" t="s">
        <v>1217</v>
      </c>
      <c r="G664" s="163" t="s">
        <v>125</v>
      </c>
      <c r="H664" s="164">
        <v>1</v>
      </c>
      <c r="I664" s="165">
        <v>12900</v>
      </c>
      <c r="J664" s="166"/>
      <c r="K664" s="165">
        <f>ROUND(P664*H664,2)</f>
        <v>12900</v>
      </c>
      <c r="L664" s="162" t="s">
        <v>126</v>
      </c>
      <c r="M664" s="167"/>
      <c r="N664" s="168" t="s">
        <v>1</v>
      </c>
      <c r="O664" s="169" t="s">
        <v>37</v>
      </c>
      <c r="P664" s="170">
        <f>I664+J664</f>
        <v>12900</v>
      </c>
      <c r="Q664" s="170">
        <f>ROUND(I664*H664,2)</f>
        <v>12900</v>
      </c>
      <c r="R664" s="170">
        <f>ROUND(J664*H664,2)</f>
        <v>0</v>
      </c>
      <c r="S664" s="171">
        <v>0</v>
      </c>
      <c r="T664" s="171">
        <f>S664*H664</f>
        <v>0</v>
      </c>
      <c r="U664" s="171">
        <v>0</v>
      </c>
      <c r="V664" s="171">
        <f>U664*H664</f>
        <v>0</v>
      </c>
      <c r="W664" s="171">
        <v>0</v>
      </c>
      <c r="X664" s="172">
        <f>W664*H664</f>
        <v>0</v>
      </c>
      <c r="Y664" s="28"/>
      <c r="Z664" s="28"/>
      <c r="AA664" s="28"/>
      <c r="AB664" s="28"/>
      <c r="AC664" s="28"/>
      <c r="AD664" s="28"/>
      <c r="AE664" s="28"/>
      <c r="AR664" s="173" t="s">
        <v>84</v>
      </c>
      <c r="AT664" s="173" t="s">
        <v>122</v>
      </c>
      <c r="AU664" s="173" t="s">
        <v>74</v>
      </c>
      <c r="AY664" s="14" t="s">
        <v>127</v>
      </c>
      <c r="BE664" s="174">
        <f>IF(O664="základní",K664,0)</f>
        <v>12900</v>
      </c>
      <c r="BF664" s="174">
        <f>IF(O664="snížená",K664,0)</f>
        <v>0</v>
      </c>
      <c r="BG664" s="174">
        <f>IF(O664="zákl. přenesená",K664,0)</f>
        <v>0</v>
      </c>
      <c r="BH664" s="174">
        <f>IF(O664="sníž. přenesená",K664,0)</f>
        <v>0</v>
      </c>
      <c r="BI664" s="174">
        <f>IF(O664="nulová",K664,0)</f>
        <v>0</v>
      </c>
      <c r="BJ664" s="14" t="s">
        <v>82</v>
      </c>
      <c r="BK664" s="174">
        <f>ROUND(P664*H664,2)</f>
        <v>12900</v>
      </c>
      <c r="BL664" s="14" t="s">
        <v>82</v>
      </c>
      <c r="BM664" s="173" t="s">
        <v>1218</v>
      </c>
    </row>
    <row r="665" spans="1:65" s="2" customFormat="1" ht="11.25">
      <c r="A665" s="28"/>
      <c r="B665" s="29"/>
      <c r="C665" s="30"/>
      <c r="D665" s="175" t="s">
        <v>129</v>
      </c>
      <c r="E665" s="30"/>
      <c r="F665" s="176" t="s">
        <v>1217</v>
      </c>
      <c r="G665" s="30"/>
      <c r="H665" s="30"/>
      <c r="I665" s="30"/>
      <c r="J665" s="30"/>
      <c r="K665" s="30"/>
      <c r="L665" s="30"/>
      <c r="M665" s="33"/>
      <c r="N665" s="177"/>
      <c r="O665" s="178"/>
      <c r="P665" s="65"/>
      <c r="Q665" s="65"/>
      <c r="R665" s="65"/>
      <c r="S665" s="65"/>
      <c r="T665" s="65"/>
      <c r="U665" s="65"/>
      <c r="V665" s="65"/>
      <c r="W665" s="65"/>
      <c r="X665" s="66"/>
      <c r="Y665" s="28"/>
      <c r="Z665" s="28"/>
      <c r="AA665" s="28"/>
      <c r="AB665" s="28"/>
      <c r="AC665" s="28"/>
      <c r="AD665" s="28"/>
      <c r="AE665" s="28"/>
      <c r="AT665" s="14" t="s">
        <v>129</v>
      </c>
      <c r="AU665" s="14" t="s">
        <v>74</v>
      </c>
    </row>
    <row r="666" spans="1:65" s="2" customFormat="1" ht="24.2" customHeight="1">
      <c r="A666" s="28"/>
      <c r="B666" s="29"/>
      <c r="C666" s="160" t="s">
        <v>1219</v>
      </c>
      <c r="D666" s="160" t="s">
        <v>122</v>
      </c>
      <c r="E666" s="161" t="s">
        <v>1220</v>
      </c>
      <c r="F666" s="162" t="s">
        <v>1221</v>
      </c>
      <c r="G666" s="163" t="s">
        <v>125</v>
      </c>
      <c r="H666" s="164">
        <v>1</v>
      </c>
      <c r="I666" s="165">
        <v>34600</v>
      </c>
      <c r="J666" s="166"/>
      <c r="K666" s="165">
        <f>ROUND(P666*H666,2)</f>
        <v>34600</v>
      </c>
      <c r="L666" s="162" t="s">
        <v>126</v>
      </c>
      <c r="M666" s="167"/>
      <c r="N666" s="168" t="s">
        <v>1</v>
      </c>
      <c r="O666" s="169" t="s">
        <v>37</v>
      </c>
      <c r="P666" s="170">
        <f>I666+J666</f>
        <v>34600</v>
      </c>
      <c r="Q666" s="170">
        <f>ROUND(I666*H666,2)</f>
        <v>34600</v>
      </c>
      <c r="R666" s="170">
        <f>ROUND(J666*H666,2)</f>
        <v>0</v>
      </c>
      <c r="S666" s="171">
        <v>0</v>
      </c>
      <c r="T666" s="171">
        <f>S666*H666</f>
        <v>0</v>
      </c>
      <c r="U666" s="171">
        <v>0</v>
      </c>
      <c r="V666" s="171">
        <f>U666*H666</f>
        <v>0</v>
      </c>
      <c r="W666" s="171">
        <v>0</v>
      </c>
      <c r="X666" s="172">
        <f>W666*H666</f>
        <v>0</v>
      </c>
      <c r="Y666" s="28"/>
      <c r="Z666" s="28"/>
      <c r="AA666" s="28"/>
      <c r="AB666" s="28"/>
      <c r="AC666" s="28"/>
      <c r="AD666" s="28"/>
      <c r="AE666" s="28"/>
      <c r="AR666" s="173" t="s">
        <v>84</v>
      </c>
      <c r="AT666" s="173" t="s">
        <v>122</v>
      </c>
      <c r="AU666" s="173" t="s">
        <v>74</v>
      </c>
      <c r="AY666" s="14" t="s">
        <v>127</v>
      </c>
      <c r="BE666" s="174">
        <f>IF(O666="základní",K666,0)</f>
        <v>34600</v>
      </c>
      <c r="BF666" s="174">
        <f>IF(O666="snížená",K666,0)</f>
        <v>0</v>
      </c>
      <c r="BG666" s="174">
        <f>IF(O666="zákl. přenesená",K666,0)</f>
        <v>0</v>
      </c>
      <c r="BH666" s="174">
        <f>IF(O666="sníž. přenesená",K666,0)</f>
        <v>0</v>
      </c>
      <c r="BI666" s="174">
        <f>IF(O666="nulová",K666,0)</f>
        <v>0</v>
      </c>
      <c r="BJ666" s="14" t="s">
        <v>82</v>
      </c>
      <c r="BK666" s="174">
        <f>ROUND(P666*H666,2)</f>
        <v>34600</v>
      </c>
      <c r="BL666" s="14" t="s">
        <v>82</v>
      </c>
      <c r="BM666" s="173" t="s">
        <v>1222</v>
      </c>
    </row>
    <row r="667" spans="1:65" s="2" customFormat="1" ht="11.25">
      <c r="A667" s="28"/>
      <c r="B667" s="29"/>
      <c r="C667" s="30"/>
      <c r="D667" s="175" t="s">
        <v>129</v>
      </c>
      <c r="E667" s="30"/>
      <c r="F667" s="176" t="s">
        <v>1221</v>
      </c>
      <c r="G667" s="30"/>
      <c r="H667" s="30"/>
      <c r="I667" s="30"/>
      <c r="J667" s="30"/>
      <c r="K667" s="30"/>
      <c r="L667" s="30"/>
      <c r="M667" s="33"/>
      <c r="N667" s="177"/>
      <c r="O667" s="178"/>
      <c r="P667" s="65"/>
      <c r="Q667" s="65"/>
      <c r="R667" s="65"/>
      <c r="S667" s="65"/>
      <c r="T667" s="65"/>
      <c r="U667" s="65"/>
      <c r="V667" s="65"/>
      <c r="W667" s="65"/>
      <c r="X667" s="66"/>
      <c r="Y667" s="28"/>
      <c r="Z667" s="28"/>
      <c r="AA667" s="28"/>
      <c r="AB667" s="28"/>
      <c r="AC667" s="28"/>
      <c r="AD667" s="28"/>
      <c r="AE667" s="28"/>
      <c r="AT667" s="14" t="s">
        <v>129</v>
      </c>
      <c r="AU667" s="14" t="s">
        <v>74</v>
      </c>
    </row>
    <row r="668" spans="1:65" s="2" customFormat="1" ht="24.2" customHeight="1">
      <c r="A668" s="28"/>
      <c r="B668" s="29"/>
      <c r="C668" s="160" t="s">
        <v>1223</v>
      </c>
      <c r="D668" s="160" t="s">
        <v>122</v>
      </c>
      <c r="E668" s="161" t="s">
        <v>1224</v>
      </c>
      <c r="F668" s="162" t="s">
        <v>1225</v>
      </c>
      <c r="G668" s="163" t="s">
        <v>125</v>
      </c>
      <c r="H668" s="164">
        <v>1</v>
      </c>
      <c r="I668" s="165">
        <v>14800</v>
      </c>
      <c r="J668" s="166"/>
      <c r="K668" s="165">
        <f>ROUND(P668*H668,2)</f>
        <v>14800</v>
      </c>
      <c r="L668" s="162" t="s">
        <v>126</v>
      </c>
      <c r="M668" s="167"/>
      <c r="N668" s="168" t="s">
        <v>1</v>
      </c>
      <c r="O668" s="169" t="s">
        <v>37</v>
      </c>
      <c r="P668" s="170">
        <f>I668+J668</f>
        <v>14800</v>
      </c>
      <c r="Q668" s="170">
        <f>ROUND(I668*H668,2)</f>
        <v>14800</v>
      </c>
      <c r="R668" s="170">
        <f>ROUND(J668*H668,2)</f>
        <v>0</v>
      </c>
      <c r="S668" s="171">
        <v>0</v>
      </c>
      <c r="T668" s="171">
        <f>S668*H668</f>
        <v>0</v>
      </c>
      <c r="U668" s="171">
        <v>0</v>
      </c>
      <c r="V668" s="171">
        <f>U668*H668</f>
        <v>0</v>
      </c>
      <c r="W668" s="171">
        <v>0</v>
      </c>
      <c r="X668" s="172">
        <f>W668*H668</f>
        <v>0</v>
      </c>
      <c r="Y668" s="28"/>
      <c r="Z668" s="28"/>
      <c r="AA668" s="28"/>
      <c r="AB668" s="28"/>
      <c r="AC668" s="28"/>
      <c r="AD668" s="28"/>
      <c r="AE668" s="28"/>
      <c r="AR668" s="173" t="s">
        <v>84</v>
      </c>
      <c r="AT668" s="173" t="s">
        <v>122</v>
      </c>
      <c r="AU668" s="173" t="s">
        <v>74</v>
      </c>
      <c r="AY668" s="14" t="s">
        <v>127</v>
      </c>
      <c r="BE668" s="174">
        <f>IF(O668="základní",K668,0)</f>
        <v>14800</v>
      </c>
      <c r="BF668" s="174">
        <f>IF(O668="snížená",K668,0)</f>
        <v>0</v>
      </c>
      <c r="BG668" s="174">
        <f>IF(O668="zákl. přenesená",K668,0)</f>
        <v>0</v>
      </c>
      <c r="BH668" s="174">
        <f>IF(O668="sníž. přenesená",K668,0)</f>
        <v>0</v>
      </c>
      <c r="BI668" s="174">
        <f>IF(O668="nulová",K668,0)</f>
        <v>0</v>
      </c>
      <c r="BJ668" s="14" t="s">
        <v>82</v>
      </c>
      <c r="BK668" s="174">
        <f>ROUND(P668*H668,2)</f>
        <v>14800</v>
      </c>
      <c r="BL668" s="14" t="s">
        <v>82</v>
      </c>
      <c r="BM668" s="173" t="s">
        <v>1226</v>
      </c>
    </row>
    <row r="669" spans="1:65" s="2" customFormat="1" ht="11.25">
      <c r="A669" s="28"/>
      <c r="B669" s="29"/>
      <c r="C669" s="30"/>
      <c r="D669" s="175" t="s">
        <v>129</v>
      </c>
      <c r="E669" s="30"/>
      <c r="F669" s="176" t="s">
        <v>1225</v>
      </c>
      <c r="G669" s="30"/>
      <c r="H669" s="30"/>
      <c r="I669" s="30"/>
      <c r="J669" s="30"/>
      <c r="K669" s="30"/>
      <c r="L669" s="30"/>
      <c r="M669" s="33"/>
      <c r="N669" s="177"/>
      <c r="O669" s="178"/>
      <c r="P669" s="65"/>
      <c r="Q669" s="65"/>
      <c r="R669" s="65"/>
      <c r="S669" s="65"/>
      <c r="T669" s="65"/>
      <c r="U669" s="65"/>
      <c r="V669" s="65"/>
      <c r="W669" s="65"/>
      <c r="X669" s="66"/>
      <c r="Y669" s="28"/>
      <c r="Z669" s="28"/>
      <c r="AA669" s="28"/>
      <c r="AB669" s="28"/>
      <c r="AC669" s="28"/>
      <c r="AD669" s="28"/>
      <c r="AE669" s="28"/>
      <c r="AT669" s="14" t="s">
        <v>129</v>
      </c>
      <c r="AU669" s="14" t="s">
        <v>74</v>
      </c>
    </row>
    <row r="670" spans="1:65" s="2" customFormat="1" ht="24.2" customHeight="1">
      <c r="A670" s="28"/>
      <c r="B670" s="29"/>
      <c r="C670" s="160" t="s">
        <v>1227</v>
      </c>
      <c r="D670" s="160" t="s">
        <v>122</v>
      </c>
      <c r="E670" s="161" t="s">
        <v>1228</v>
      </c>
      <c r="F670" s="162" t="s">
        <v>1229</v>
      </c>
      <c r="G670" s="163" t="s">
        <v>125</v>
      </c>
      <c r="H670" s="164">
        <v>1</v>
      </c>
      <c r="I670" s="165">
        <v>5470</v>
      </c>
      <c r="J670" s="166"/>
      <c r="K670" s="165">
        <f>ROUND(P670*H670,2)</f>
        <v>5470</v>
      </c>
      <c r="L670" s="162" t="s">
        <v>126</v>
      </c>
      <c r="M670" s="167"/>
      <c r="N670" s="168" t="s">
        <v>1</v>
      </c>
      <c r="O670" s="169" t="s">
        <v>37</v>
      </c>
      <c r="P670" s="170">
        <f>I670+J670</f>
        <v>5470</v>
      </c>
      <c r="Q670" s="170">
        <f>ROUND(I670*H670,2)</f>
        <v>5470</v>
      </c>
      <c r="R670" s="170">
        <f>ROUND(J670*H670,2)</f>
        <v>0</v>
      </c>
      <c r="S670" s="171">
        <v>0</v>
      </c>
      <c r="T670" s="171">
        <f>S670*H670</f>
        <v>0</v>
      </c>
      <c r="U670" s="171">
        <v>0</v>
      </c>
      <c r="V670" s="171">
        <f>U670*H670</f>
        <v>0</v>
      </c>
      <c r="W670" s="171">
        <v>0</v>
      </c>
      <c r="X670" s="172">
        <f>W670*H670</f>
        <v>0</v>
      </c>
      <c r="Y670" s="28"/>
      <c r="Z670" s="28"/>
      <c r="AA670" s="28"/>
      <c r="AB670" s="28"/>
      <c r="AC670" s="28"/>
      <c r="AD670" s="28"/>
      <c r="AE670" s="28"/>
      <c r="AR670" s="173" t="s">
        <v>84</v>
      </c>
      <c r="AT670" s="173" t="s">
        <v>122</v>
      </c>
      <c r="AU670" s="173" t="s">
        <v>74</v>
      </c>
      <c r="AY670" s="14" t="s">
        <v>127</v>
      </c>
      <c r="BE670" s="174">
        <f>IF(O670="základní",K670,0)</f>
        <v>5470</v>
      </c>
      <c r="BF670" s="174">
        <f>IF(O670="snížená",K670,0)</f>
        <v>0</v>
      </c>
      <c r="BG670" s="174">
        <f>IF(O670="zákl. přenesená",K670,0)</f>
        <v>0</v>
      </c>
      <c r="BH670" s="174">
        <f>IF(O670="sníž. přenesená",K670,0)</f>
        <v>0</v>
      </c>
      <c r="BI670" s="174">
        <f>IF(O670="nulová",K670,0)</f>
        <v>0</v>
      </c>
      <c r="BJ670" s="14" t="s">
        <v>82</v>
      </c>
      <c r="BK670" s="174">
        <f>ROUND(P670*H670,2)</f>
        <v>5470</v>
      </c>
      <c r="BL670" s="14" t="s">
        <v>82</v>
      </c>
      <c r="BM670" s="173" t="s">
        <v>1230</v>
      </c>
    </row>
    <row r="671" spans="1:65" s="2" customFormat="1" ht="11.25">
      <c r="A671" s="28"/>
      <c r="B671" s="29"/>
      <c r="C671" s="30"/>
      <c r="D671" s="175" t="s">
        <v>129</v>
      </c>
      <c r="E671" s="30"/>
      <c r="F671" s="176" t="s">
        <v>1229</v>
      </c>
      <c r="G671" s="30"/>
      <c r="H671" s="30"/>
      <c r="I671" s="30"/>
      <c r="J671" s="30"/>
      <c r="K671" s="30"/>
      <c r="L671" s="30"/>
      <c r="M671" s="33"/>
      <c r="N671" s="177"/>
      <c r="O671" s="178"/>
      <c r="P671" s="65"/>
      <c r="Q671" s="65"/>
      <c r="R671" s="65"/>
      <c r="S671" s="65"/>
      <c r="T671" s="65"/>
      <c r="U671" s="65"/>
      <c r="V671" s="65"/>
      <c r="W671" s="65"/>
      <c r="X671" s="66"/>
      <c r="Y671" s="28"/>
      <c r="Z671" s="28"/>
      <c r="AA671" s="28"/>
      <c r="AB671" s="28"/>
      <c r="AC671" s="28"/>
      <c r="AD671" s="28"/>
      <c r="AE671" s="28"/>
      <c r="AT671" s="14" t="s">
        <v>129</v>
      </c>
      <c r="AU671" s="14" t="s">
        <v>74</v>
      </c>
    </row>
    <row r="672" spans="1:65" s="2" customFormat="1" ht="24.2" customHeight="1">
      <c r="A672" s="28"/>
      <c r="B672" s="29"/>
      <c r="C672" s="160" t="s">
        <v>1231</v>
      </c>
      <c r="D672" s="160" t="s">
        <v>122</v>
      </c>
      <c r="E672" s="161" t="s">
        <v>1232</v>
      </c>
      <c r="F672" s="162" t="s">
        <v>1233</v>
      </c>
      <c r="G672" s="163" t="s">
        <v>125</v>
      </c>
      <c r="H672" s="164">
        <v>1</v>
      </c>
      <c r="I672" s="165">
        <v>5360</v>
      </c>
      <c r="J672" s="166"/>
      <c r="K672" s="165">
        <f>ROUND(P672*H672,2)</f>
        <v>5360</v>
      </c>
      <c r="L672" s="162" t="s">
        <v>126</v>
      </c>
      <c r="M672" s="167"/>
      <c r="N672" s="168" t="s">
        <v>1</v>
      </c>
      <c r="O672" s="169" t="s">
        <v>37</v>
      </c>
      <c r="P672" s="170">
        <f>I672+J672</f>
        <v>5360</v>
      </c>
      <c r="Q672" s="170">
        <f>ROUND(I672*H672,2)</f>
        <v>5360</v>
      </c>
      <c r="R672" s="170">
        <f>ROUND(J672*H672,2)</f>
        <v>0</v>
      </c>
      <c r="S672" s="171">
        <v>0</v>
      </c>
      <c r="T672" s="171">
        <f>S672*H672</f>
        <v>0</v>
      </c>
      <c r="U672" s="171">
        <v>0</v>
      </c>
      <c r="V672" s="171">
        <f>U672*H672</f>
        <v>0</v>
      </c>
      <c r="W672" s="171">
        <v>0</v>
      </c>
      <c r="X672" s="172">
        <f>W672*H672</f>
        <v>0</v>
      </c>
      <c r="Y672" s="28"/>
      <c r="Z672" s="28"/>
      <c r="AA672" s="28"/>
      <c r="AB672" s="28"/>
      <c r="AC672" s="28"/>
      <c r="AD672" s="28"/>
      <c r="AE672" s="28"/>
      <c r="AR672" s="173" t="s">
        <v>84</v>
      </c>
      <c r="AT672" s="173" t="s">
        <v>122</v>
      </c>
      <c r="AU672" s="173" t="s">
        <v>74</v>
      </c>
      <c r="AY672" s="14" t="s">
        <v>127</v>
      </c>
      <c r="BE672" s="174">
        <f>IF(O672="základní",K672,0)</f>
        <v>5360</v>
      </c>
      <c r="BF672" s="174">
        <f>IF(O672="snížená",K672,0)</f>
        <v>0</v>
      </c>
      <c r="BG672" s="174">
        <f>IF(O672="zákl. přenesená",K672,0)</f>
        <v>0</v>
      </c>
      <c r="BH672" s="174">
        <f>IF(O672="sníž. přenesená",K672,0)</f>
        <v>0</v>
      </c>
      <c r="BI672" s="174">
        <f>IF(O672="nulová",K672,0)</f>
        <v>0</v>
      </c>
      <c r="BJ672" s="14" t="s">
        <v>82</v>
      </c>
      <c r="BK672" s="174">
        <f>ROUND(P672*H672,2)</f>
        <v>5360</v>
      </c>
      <c r="BL672" s="14" t="s">
        <v>82</v>
      </c>
      <c r="BM672" s="173" t="s">
        <v>1234</v>
      </c>
    </row>
    <row r="673" spans="1:65" s="2" customFormat="1" ht="11.25">
      <c r="A673" s="28"/>
      <c r="B673" s="29"/>
      <c r="C673" s="30"/>
      <c r="D673" s="175" t="s">
        <v>129</v>
      </c>
      <c r="E673" s="30"/>
      <c r="F673" s="176" t="s">
        <v>1233</v>
      </c>
      <c r="G673" s="30"/>
      <c r="H673" s="30"/>
      <c r="I673" s="30"/>
      <c r="J673" s="30"/>
      <c r="K673" s="30"/>
      <c r="L673" s="30"/>
      <c r="M673" s="33"/>
      <c r="N673" s="177"/>
      <c r="O673" s="178"/>
      <c r="P673" s="65"/>
      <c r="Q673" s="65"/>
      <c r="R673" s="65"/>
      <c r="S673" s="65"/>
      <c r="T673" s="65"/>
      <c r="U673" s="65"/>
      <c r="V673" s="65"/>
      <c r="W673" s="65"/>
      <c r="X673" s="66"/>
      <c r="Y673" s="28"/>
      <c r="Z673" s="28"/>
      <c r="AA673" s="28"/>
      <c r="AB673" s="28"/>
      <c r="AC673" s="28"/>
      <c r="AD673" s="28"/>
      <c r="AE673" s="28"/>
      <c r="AT673" s="14" t="s">
        <v>129</v>
      </c>
      <c r="AU673" s="14" t="s">
        <v>74</v>
      </c>
    </row>
    <row r="674" spans="1:65" s="2" customFormat="1" ht="24.2" customHeight="1">
      <c r="A674" s="28"/>
      <c r="B674" s="29"/>
      <c r="C674" s="160" t="s">
        <v>1235</v>
      </c>
      <c r="D674" s="160" t="s">
        <v>122</v>
      </c>
      <c r="E674" s="161" t="s">
        <v>1236</v>
      </c>
      <c r="F674" s="162" t="s">
        <v>1237</v>
      </c>
      <c r="G674" s="163" t="s">
        <v>125</v>
      </c>
      <c r="H674" s="164">
        <v>1</v>
      </c>
      <c r="I674" s="165">
        <v>480</v>
      </c>
      <c r="J674" s="166"/>
      <c r="K674" s="165">
        <f>ROUND(P674*H674,2)</f>
        <v>480</v>
      </c>
      <c r="L674" s="162" t="s">
        <v>126</v>
      </c>
      <c r="M674" s="167"/>
      <c r="N674" s="168" t="s">
        <v>1</v>
      </c>
      <c r="O674" s="169" t="s">
        <v>37</v>
      </c>
      <c r="P674" s="170">
        <f>I674+J674</f>
        <v>480</v>
      </c>
      <c r="Q674" s="170">
        <f>ROUND(I674*H674,2)</f>
        <v>480</v>
      </c>
      <c r="R674" s="170">
        <f>ROUND(J674*H674,2)</f>
        <v>0</v>
      </c>
      <c r="S674" s="171">
        <v>0</v>
      </c>
      <c r="T674" s="171">
        <f>S674*H674</f>
        <v>0</v>
      </c>
      <c r="U674" s="171">
        <v>0</v>
      </c>
      <c r="V674" s="171">
        <f>U674*H674</f>
        <v>0</v>
      </c>
      <c r="W674" s="171">
        <v>0</v>
      </c>
      <c r="X674" s="172">
        <f>W674*H674</f>
        <v>0</v>
      </c>
      <c r="Y674" s="28"/>
      <c r="Z674" s="28"/>
      <c r="AA674" s="28"/>
      <c r="AB674" s="28"/>
      <c r="AC674" s="28"/>
      <c r="AD674" s="28"/>
      <c r="AE674" s="28"/>
      <c r="AR674" s="173" t="s">
        <v>84</v>
      </c>
      <c r="AT674" s="173" t="s">
        <v>122</v>
      </c>
      <c r="AU674" s="173" t="s">
        <v>74</v>
      </c>
      <c r="AY674" s="14" t="s">
        <v>127</v>
      </c>
      <c r="BE674" s="174">
        <f>IF(O674="základní",K674,0)</f>
        <v>480</v>
      </c>
      <c r="BF674" s="174">
        <f>IF(O674="snížená",K674,0)</f>
        <v>0</v>
      </c>
      <c r="BG674" s="174">
        <f>IF(O674="zákl. přenesená",K674,0)</f>
        <v>0</v>
      </c>
      <c r="BH674" s="174">
        <f>IF(O674="sníž. přenesená",K674,0)</f>
        <v>0</v>
      </c>
      <c r="BI674" s="174">
        <f>IF(O674="nulová",K674,0)</f>
        <v>0</v>
      </c>
      <c r="BJ674" s="14" t="s">
        <v>82</v>
      </c>
      <c r="BK674" s="174">
        <f>ROUND(P674*H674,2)</f>
        <v>480</v>
      </c>
      <c r="BL674" s="14" t="s">
        <v>82</v>
      </c>
      <c r="BM674" s="173" t="s">
        <v>1238</v>
      </c>
    </row>
    <row r="675" spans="1:65" s="2" customFormat="1" ht="11.25">
      <c r="A675" s="28"/>
      <c r="B675" s="29"/>
      <c r="C675" s="30"/>
      <c r="D675" s="175" t="s">
        <v>129</v>
      </c>
      <c r="E675" s="30"/>
      <c r="F675" s="176" t="s">
        <v>1237</v>
      </c>
      <c r="G675" s="30"/>
      <c r="H675" s="30"/>
      <c r="I675" s="30"/>
      <c r="J675" s="30"/>
      <c r="K675" s="30"/>
      <c r="L675" s="30"/>
      <c r="M675" s="33"/>
      <c r="N675" s="177"/>
      <c r="O675" s="178"/>
      <c r="P675" s="65"/>
      <c r="Q675" s="65"/>
      <c r="R675" s="65"/>
      <c r="S675" s="65"/>
      <c r="T675" s="65"/>
      <c r="U675" s="65"/>
      <c r="V675" s="65"/>
      <c r="W675" s="65"/>
      <c r="X675" s="66"/>
      <c r="Y675" s="28"/>
      <c r="Z675" s="28"/>
      <c r="AA675" s="28"/>
      <c r="AB675" s="28"/>
      <c r="AC675" s="28"/>
      <c r="AD675" s="28"/>
      <c r="AE675" s="28"/>
      <c r="AT675" s="14" t="s">
        <v>129</v>
      </c>
      <c r="AU675" s="14" t="s">
        <v>74</v>
      </c>
    </row>
    <row r="676" spans="1:65" s="2" customFormat="1" ht="24">
      <c r="A676" s="28"/>
      <c r="B676" s="29"/>
      <c r="C676" s="160" t="s">
        <v>1239</v>
      </c>
      <c r="D676" s="160" t="s">
        <v>122</v>
      </c>
      <c r="E676" s="161" t="s">
        <v>1240</v>
      </c>
      <c r="F676" s="162" t="s">
        <v>1241</v>
      </c>
      <c r="G676" s="163" t="s">
        <v>125</v>
      </c>
      <c r="H676" s="164">
        <v>1</v>
      </c>
      <c r="I676" s="165">
        <v>180</v>
      </c>
      <c r="J676" s="166"/>
      <c r="K676" s="165">
        <f>ROUND(P676*H676,2)</f>
        <v>180</v>
      </c>
      <c r="L676" s="162" t="s">
        <v>126</v>
      </c>
      <c r="M676" s="167"/>
      <c r="N676" s="168" t="s">
        <v>1</v>
      </c>
      <c r="O676" s="169" t="s">
        <v>37</v>
      </c>
      <c r="P676" s="170">
        <f>I676+J676</f>
        <v>180</v>
      </c>
      <c r="Q676" s="170">
        <f>ROUND(I676*H676,2)</f>
        <v>180</v>
      </c>
      <c r="R676" s="170">
        <f>ROUND(J676*H676,2)</f>
        <v>0</v>
      </c>
      <c r="S676" s="171">
        <v>0</v>
      </c>
      <c r="T676" s="171">
        <f>S676*H676</f>
        <v>0</v>
      </c>
      <c r="U676" s="171">
        <v>0</v>
      </c>
      <c r="V676" s="171">
        <f>U676*H676</f>
        <v>0</v>
      </c>
      <c r="W676" s="171">
        <v>0</v>
      </c>
      <c r="X676" s="172">
        <f>W676*H676</f>
        <v>0</v>
      </c>
      <c r="Y676" s="28"/>
      <c r="Z676" s="28"/>
      <c r="AA676" s="28"/>
      <c r="AB676" s="28"/>
      <c r="AC676" s="28"/>
      <c r="AD676" s="28"/>
      <c r="AE676" s="28"/>
      <c r="AR676" s="173" t="s">
        <v>84</v>
      </c>
      <c r="AT676" s="173" t="s">
        <v>122</v>
      </c>
      <c r="AU676" s="173" t="s">
        <v>74</v>
      </c>
      <c r="AY676" s="14" t="s">
        <v>127</v>
      </c>
      <c r="BE676" s="174">
        <f>IF(O676="základní",K676,0)</f>
        <v>180</v>
      </c>
      <c r="BF676" s="174">
        <f>IF(O676="snížená",K676,0)</f>
        <v>0</v>
      </c>
      <c r="BG676" s="174">
        <f>IF(O676="zákl. přenesená",K676,0)</f>
        <v>0</v>
      </c>
      <c r="BH676" s="174">
        <f>IF(O676="sníž. přenesená",K676,0)</f>
        <v>0</v>
      </c>
      <c r="BI676" s="174">
        <f>IF(O676="nulová",K676,0)</f>
        <v>0</v>
      </c>
      <c r="BJ676" s="14" t="s">
        <v>82</v>
      </c>
      <c r="BK676" s="174">
        <f>ROUND(P676*H676,2)</f>
        <v>180</v>
      </c>
      <c r="BL676" s="14" t="s">
        <v>82</v>
      </c>
      <c r="BM676" s="173" t="s">
        <v>1242</v>
      </c>
    </row>
    <row r="677" spans="1:65" s="2" customFormat="1" ht="11.25">
      <c r="A677" s="28"/>
      <c r="B677" s="29"/>
      <c r="C677" s="30"/>
      <c r="D677" s="175" t="s">
        <v>129</v>
      </c>
      <c r="E677" s="30"/>
      <c r="F677" s="176" t="s">
        <v>1241</v>
      </c>
      <c r="G677" s="30"/>
      <c r="H677" s="30"/>
      <c r="I677" s="30"/>
      <c r="J677" s="30"/>
      <c r="K677" s="30"/>
      <c r="L677" s="30"/>
      <c r="M677" s="33"/>
      <c r="N677" s="177"/>
      <c r="O677" s="178"/>
      <c r="P677" s="65"/>
      <c r="Q677" s="65"/>
      <c r="R677" s="65"/>
      <c r="S677" s="65"/>
      <c r="T677" s="65"/>
      <c r="U677" s="65"/>
      <c r="V677" s="65"/>
      <c r="W677" s="65"/>
      <c r="X677" s="66"/>
      <c r="Y677" s="28"/>
      <c r="Z677" s="28"/>
      <c r="AA677" s="28"/>
      <c r="AB677" s="28"/>
      <c r="AC677" s="28"/>
      <c r="AD677" s="28"/>
      <c r="AE677" s="28"/>
      <c r="AT677" s="14" t="s">
        <v>129</v>
      </c>
      <c r="AU677" s="14" t="s">
        <v>74</v>
      </c>
    </row>
    <row r="678" spans="1:65" s="2" customFormat="1" ht="24.2" customHeight="1">
      <c r="A678" s="28"/>
      <c r="B678" s="29"/>
      <c r="C678" s="160" t="s">
        <v>1243</v>
      </c>
      <c r="D678" s="160" t="s">
        <v>122</v>
      </c>
      <c r="E678" s="161" t="s">
        <v>1244</v>
      </c>
      <c r="F678" s="162" t="s">
        <v>1245</v>
      </c>
      <c r="G678" s="163" t="s">
        <v>125</v>
      </c>
      <c r="H678" s="164">
        <v>1</v>
      </c>
      <c r="I678" s="165">
        <v>987</v>
      </c>
      <c r="J678" s="166"/>
      <c r="K678" s="165">
        <f>ROUND(P678*H678,2)</f>
        <v>987</v>
      </c>
      <c r="L678" s="162" t="s">
        <v>126</v>
      </c>
      <c r="M678" s="167"/>
      <c r="N678" s="168" t="s">
        <v>1</v>
      </c>
      <c r="O678" s="169" t="s">
        <v>37</v>
      </c>
      <c r="P678" s="170">
        <f>I678+J678</f>
        <v>987</v>
      </c>
      <c r="Q678" s="170">
        <f>ROUND(I678*H678,2)</f>
        <v>987</v>
      </c>
      <c r="R678" s="170">
        <f>ROUND(J678*H678,2)</f>
        <v>0</v>
      </c>
      <c r="S678" s="171">
        <v>0</v>
      </c>
      <c r="T678" s="171">
        <f>S678*H678</f>
        <v>0</v>
      </c>
      <c r="U678" s="171">
        <v>0</v>
      </c>
      <c r="V678" s="171">
        <f>U678*H678</f>
        <v>0</v>
      </c>
      <c r="W678" s="171">
        <v>0</v>
      </c>
      <c r="X678" s="172">
        <f>W678*H678</f>
        <v>0</v>
      </c>
      <c r="Y678" s="28"/>
      <c r="Z678" s="28"/>
      <c r="AA678" s="28"/>
      <c r="AB678" s="28"/>
      <c r="AC678" s="28"/>
      <c r="AD678" s="28"/>
      <c r="AE678" s="28"/>
      <c r="AR678" s="173" t="s">
        <v>84</v>
      </c>
      <c r="AT678" s="173" t="s">
        <v>122</v>
      </c>
      <c r="AU678" s="173" t="s">
        <v>74</v>
      </c>
      <c r="AY678" s="14" t="s">
        <v>127</v>
      </c>
      <c r="BE678" s="174">
        <f>IF(O678="základní",K678,0)</f>
        <v>987</v>
      </c>
      <c r="BF678" s="174">
        <f>IF(O678="snížená",K678,0)</f>
        <v>0</v>
      </c>
      <c r="BG678" s="174">
        <f>IF(O678="zákl. přenesená",K678,0)</f>
        <v>0</v>
      </c>
      <c r="BH678" s="174">
        <f>IF(O678="sníž. přenesená",K678,0)</f>
        <v>0</v>
      </c>
      <c r="BI678" s="174">
        <f>IF(O678="nulová",K678,0)</f>
        <v>0</v>
      </c>
      <c r="BJ678" s="14" t="s">
        <v>82</v>
      </c>
      <c r="BK678" s="174">
        <f>ROUND(P678*H678,2)</f>
        <v>987</v>
      </c>
      <c r="BL678" s="14" t="s">
        <v>82</v>
      </c>
      <c r="BM678" s="173" t="s">
        <v>1246</v>
      </c>
    </row>
    <row r="679" spans="1:65" s="2" customFormat="1" ht="11.25">
      <c r="A679" s="28"/>
      <c r="B679" s="29"/>
      <c r="C679" s="30"/>
      <c r="D679" s="175" t="s">
        <v>129</v>
      </c>
      <c r="E679" s="30"/>
      <c r="F679" s="176" t="s">
        <v>1245</v>
      </c>
      <c r="G679" s="30"/>
      <c r="H679" s="30"/>
      <c r="I679" s="30"/>
      <c r="J679" s="30"/>
      <c r="K679" s="30"/>
      <c r="L679" s="30"/>
      <c r="M679" s="33"/>
      <c r="N679" s="177"/>
      <c r="O679" s="178"/>
      <c r="P679" s="65"/>
      <c r="Q679" s="65"/>
      <c r="R679" s="65"/>
      <c r="S679" s="65"/>
      <c r="T679" s="65"/>
      <c r="U679" s="65"/>
      <c r="V679" s="65"/>
      <c r="W679" s="65"/>
      <c r="X679" s="66"/>
      <c r="Y679" s="28"/>
      <c r="Z679" s="28"/>
      <c r="AA679" s="28"/>
      <c r="AB679" s="28"/>
      <c r="AC679" s="28"/>
      <c r="AD679" s="28"/>
      <c r="AE679" s="28"/>
      <c r="AT679" s="14" t="s">
        <v>129</v>
      </c>
      <c r="AU679" s="14" t="s">
        <v>74</v>
      </c>
    </row>
    <row r="680" spans="1:65" s="2" customFormat="1" ht="24.2" customHeight="1">
      <c r="A680" s="28"/>
      <c r="B680" s="29"/>
      <c r="C680" s="160" t="s">
        <v>1247</v>
      </c>
      <c r="D680" s="160" t="s">
        <v>122</v>
      </c>
      <c r="E680" s="161" t="s">
        <v>1248</v>
      </c>
      <c r="F680" s="162" t="s">
        <v>1249</v>
      </c>
      <c r="G680" s="163" t="s">
        <v>1250</v>
      </c>
      <c r="H680" s="164">
        <v>1</v>
      </c>
      <c r="I680" s="165">
        <v>1210</v>
      </c>
      <c r="J680" s="166"/>
      <c r="K680" s="165">
        <f>ROUND(P680*H680,2)</f>
        <v>1210</v>
      </c>
      <c r="L680" s="162" t="s">
        <v>126</v>
      </c>
      <c r="M680" s="167"/>
      <c r="N680" s="168" t="s">
        <v>1</v>
      </c>
      <c r="O680" s="169" t="s">
        <v>37</v>
      </c>
      <c r="P680" s="170">
        <f>I680+J680</f>
        <v>1210</v>
      </c>
      <c r="Q680" s="170">
        <f>ROUND(I680*H680,2)</f>
        <v>1210</v>
      </c>
      <c r="R680" s="170">
        <f>ROUND(J680*H680,2)</f>
        <v>0</v>
      </c>
      <c r="S680" s="171">
        <v>0</v>
      </c>
      <c r="T680" s="171">
        <f>S680*H680</f>
        <v>0</v>
      </c>
      <c r="U680" s="171">
        <v>0</v>
      </c>
      <c r="V680" s="171">
        <f>U680*H680</f>
        <v>0</v>
      </c>
      <c r="W680" s="171">
        <v>0</v>
      </c>
      <c r="X680" s="172">
        <f>W680*H680</f>
        <v>0</v>
      </c>
      <c r="Y680" s="28"/>
      <c r="Z680" s="28"/>
      <c r="AA680" s="28"/>
      <c r="AB680" s="28"/>
      <c r="AC680" s="28"/>
      <c r="AD680" s="28"/>
      <c r="AE680" s="28"/>
      <c r="AR680" s="173" t="s">
        <v>84</v>
      </c>
      <c r="AT680" s="173" t="s">
        <v>122</v>
      </c>
      <c r="AU680" s="173" t="s">
        <v>74</v>
      </c>
      <c r="AY680" s="14" t="s">
        <v>127</v>
      </c>
      <c r="BE680" s="174">
        <f>IF(O680="základní",K680,0)</f>
        <v>1210</v>
      </c>
      <c r="BF680" s="174">
        <f>IF(O680="snížená",K680,0)</f>
        <v>0</v>
      </c>
      <c r="BG680" s="174">
        <f>IF(O680="zákl. přenesená",K680,0)</f>
        <v>0</v>
      </c>
      <c r="BH680" s="174">
        <f>IF(O680="sníž. přenesená",K680,0)</f>
        <v>0</v>
      </c>
      <c r="BI680" s="174">
        <f>IF(O680="nulová",K680,0)</f>
        <v>0</v>
      </c>
      <c r="BJ680" s="14" t="s">
        <v>82</v>
      </c>
      <c r="BK680" s="174">
        <f>ROUND(P680*H680,2)</f>
        <v>1210</v>
      </c>
      <c r="BL680" s="14" t="s">
        <v>82</v>
      </c>
      <c r="BM680" s="173" t="s">
        <v>1251</v>
      </c>
    </row>
    <row r="681" spans="1:65" s="2" customFormat="1" ht="11.25">
      <c r="A681" s="28"/>
      <c r="B681" s="29"/>
      <c r="C681" s="30"/>
      <c r="D681" s="175" t="s">
        <v>129</v>
      </c>
      <c r="E681" s="30"/>
      <c r="F681" s="176" t="s">
        <v>1249</v>
      </c>
      <c r="G681" s="30"/>
      <c r="H681" s="30"/>
      <c r="I681" s="30"/>
      <c r="J681" s="30"/>
      <c r="K681" s="30"/>
      <c r="L681" s="30"/>
      <c r="M681" s="33"/>
      <c r="N681" s="177"/>
      <c r="O681" s="178"/>
      <c r="P681" s="65"/>
      <c r="Q681" s="65"/>
      <c r="R681" s="65"/>
      <c r="S681" s="65"/>
      <c r="T681" s="65"/>
      <c r="U681" s="65"/>
      <c r="V681" s="65"/>
      <c r="W681" s="65"/>
      <c r="X681" s="66"/>
      <c r="Y681" s="28"/>
      <c r="Z681" s="28"/>
      <c r="AA681" s="28"/>
      <c r="AB681" s="28"/>
      <c r="AC681" s="28"/>
      <c r="AD681" s="28"/>
      <c r="AE681" s="28"/>
      <c r="AT681" s="14" t="s">
        <v>129</v>
      </c>
      <c r="AU681" s="14" t="s">
        <v>74</v>
      </c>
    </row>
    <row r="682" spans="1:65" s="2" customFormat="1" ht="24.2" customHeight="1">
      <c r="A682" s="28"/>
      <c r="B682" s="29"/>
      <c r="C682" s="160" t="s">
        <v>1252</v>
      </c>
      <c r="D682" s="160" t="s">
        <v>122</v>
      </c>
      <c r="E682" s="161" t="s">
        <v>1253</v>
      </c>
      <c r="F682" s="162" t="s">
        <v>1254</v>
      </c>
      <c r="G682" s="163" t="s">
        <v>125</v>
      </c>
      <c r="H682" s="164">
        <v>1</v>
      </c>
      <c r="I682" s="165">
        <v>416</v>
      </c>
      <c r="J682" s="166"/>
      <c r="K682" s="165">
        <f>ROUND(P682*H682,2)</f>
        <v>416</v>
      </c>
      <c r="L682" s="162" t="s">
        <v>126</v>
      </c>
      <c r="M682" s="167"/>
      <c r="N682" s="168" t="s">
        <v>1</v>
      </c>
      <c r="O682" s="169" t="s">
        <v>37</v>
      </c>
      <c r="P682" s="170">
        <f>I682+J682</f>
        <v>416</v>
      </c>
      <c r="Q682" s="170">
        <f>ROUND(I682*H682,2)</f>
        <v>416</v>
      </c>
      <c r="R682" s="170">
        <f>ROUND(J682*H682,2)</f>
        <v>0</v>
      </c>
      <c r="S682" s="171">
        <v>0</v>
      </c>
      <c r="T682" s="171">
        <f>S682*H682</f>
        <v>0</v>
      </c>
      <c r="U682" s="171">
        <v>0</v>
      </c>
      <c r="V682" s="171">
        <f>U682*H682</f>
        <v>0</v>
      </c>
      <c r="W682" s="171">
        <v>0</v>
      </c>
      <c r="X682" s="172">
        <f>W682*H682</f>
        <v>0</v>
      </c>
      <c r="Y682" s="28"/>
      <c r="Z682" s="28"/>
      <c r="AA682" s="28"/>
      <c r="AB682" s="28"/>
      <c r="AC682" s="28"/>
      <c r="AD682" s="28"/>
      <c r="AE682" s="28"/>
      <c r="AR682" s="173" t="s">
        <v>84</v>
      </c>
      <c r="AT682" s="173" t="s">
        <v>122</v>
      </c>
      <c r="AU682" s="173" t="s">
        <v>74</v>
      </c>
      <c r="AY682" s="14" t="s">
        <v>127</v>
      </c>
      <c r="BE682" s="174">
        <f>IF(O682="základní",K682,0)</f>
        <v>416</v>
      </c>
      <c r="BF682" s="174">
        <f>IF(O682="snížená",K682,0)</f>
        <v>0</v>
      </c>
      <c r="BG682" s="174">
        <f>IF(O682="zákl. přenesená",K682,0)</f>
        <v>0</v>
      </c>
      <c r="BH682" s="174">
        <f>IF(O682="sníž. přenesená",K682,0)</f>
        <v>0</v>
      </c>
      <c r="BI682" s="174">
        <f>IF(O682="nulová",K682,0)</f>
        <v>0</v>
      </c>
      <c r="BJ682" s="14" t="s">
        <v>82</v>
      </c>
      <c r="BK682" s="174">
        <f>ROUND(P682*H682,2)</f>
        <v>416</v>
      </c>
      <c r="BL682" s="14" t="s">
        <v>82</v>
      </c>
      <c r="BM682" s="173" t="s">
        <v>1255</v>
      </c>
    </row>
    <row r="683" spans="1:65" s="2" customFormat="1" ht="11.25">
      <c r="A683" s="28"/>
      <c r="B683" s="29"/>
      <c r="C683" s="30"/>
      <c r="D683" s="175" t="s">
        <v>129</v>
      </c>
      <c r="E683" s="30"/>
      <c r="F683" s="176" t="s">
        <v>1254</v>
      </c>
      <c r="G683" s="30"/>
      <c r="H683" s="30"/>
      <c r="I683" s="30"/>
      <c r="J683" s="30"/>
      <c r="K683" s="30"/>
      <c r="L683" s="30"/>
      <c r="M683" s="33"/>
      <c r="N683" s="177"/>
      <c r="O683" s="178"/>
      <c r="P683" s="65"/>
      <c r="Q683" s="65"/>
      <c r="R683" s="65"/>
      <c r="S683" s="65"/>
      <c r="T683" s="65"/>
      <c r="U683" s="65"/>
      <c r="V683" s="65"/>
      <c r="W683" s="65"/>
      <c r="X683" s="66"/>
      <c r="Y683" s="28"/>
      <c r="Z683" s="28"/>
      <c r="AA683" s="28"/>
      <c r="AB683" s="28"/>
      <c r="AC683" s="28"/>
      <c r="AD683" s="28"/>
      <c r="AE683" s="28"/>
      <c r="AT683" s="14" t="s">
        <v>129</v>
      </c>
      <c r="AU683" s="14" t="s">
        <v>74</v>
      </c>
    </row>
    <row r="684" spans="1:65" s="2" customFormat="1" ht="24.2" customHeight="1">
      <c r="A684" s="28"/>
      <c r="B684" s="29"/>
      <c r="C684" s="160" t="s">
        <v>1256</v>
      </c>
      <c r="D684" s="160" t="s">
        <v>122</v>
      </c>
      <c r="E684" s="161" t="s">
        <v>1257</v>
      </c>
      <c r="F684" s="162" t="s">
        <v>1258</v>
      </c>
      <c r="G684" s="163" t="s">
        <v>125</v>
      </c>
      <c r="H684" s="164">
        <v>1</v>
      </c>
      <c r="I684" s="165">
        <v>912</v>
      </c>
      <c r="J684" s="166"/>
      <c r="K684" s="165">
        <f>ROUND(P684*H684,2)</f>
        <v>912</v>
      </c>
      <c r="L684" s="162" t="s">
        <v>126</v>
      </c>
      <c r="M684" s="167"/>
      <c r="N684" s="168" t="s">
        <v>1</v>
      </c>
      <c r="O684" s="169" t="s">
        <v>37</v>
      </c>
      <c r="P684" s="170">
        <f>I684+J684</f>
        <v>912</v>
      </c>
      <c r="Q684" s="170">
        <f>ROUND(I684*H684,2)</f>
        <v>912</v>
      </c>
      <c r="R684" s="170">
        <f>ROUND(J684*H684,2)</f>
        <v>0</v>
      </c>
      <c r="S684" s="171">
        <v>0</v>
      </c>
      <c r="T684" s="171">
        <f>S684*H684</f>
        <v>0</v>
      </c>
      <c r="U684" s="171">
        <v>0</v>
      </c>
      <c r="V684" s="171">
        <f>U684*H684</f>
        <v>0</v>
      </c>
      <c r="W684" s="171">
        <v>0</v>
      </c>
      <c r="X684" s="172">
        <f>W684*H684</f>
        <v>0</v>
      </c>
      <c r="Y684" s="28"/>
      <c r="Z684" s="28"/>
      <c r="AA684" s="28"/>
      <c r="AB684" s="28"/>
      <c r="AC684" s="28"/>
      <c r="AD684" s="28"/>
      <c r="AE684" s="28"/>
      <c r="AR684" s="173" t="s">
        <v>84</v>
      </c>
      <c r="AT684" s="173" t="s">
        <v>122</v>
      </c>
      <c r="AU684" s="173" t="s">
        <v>74</v>
      </c>
      <c r="AY684" s="14" t="s">
        <v>127</v>
      </c>
      <c r="BE684" s="174">
        <f>IF(O684="základní",K684,0)</f>
        <v>912</v>
      </c>
      <c r="BF684" s="174">
        <f>IF(O684="snížená",K684,0)</f>
        <v>0</v>
      </c>
      <c r="BG684" s="174">
        <f>IF(O684="zákl. přenesená",K684,0)</f>
        <v>0</v>
      </c>
      <c r="BH684" s="174">
        <f>IF(O684="sníž. přenesená",K684,0)</f>
        <v>0</v>
      </c>
      <c r="BI684" s="174">
        <f>IF(O684="nulová",K684,0)</f>
        <v>0</v>
      </c>
      <c r="BJ684" s="14" t="s">
        <v>82</v>
      </c>
      <c r="BK684" s="174">
        <f>ROUND(P684*H684,2)</f>
        <v>912</v>
      </c>
      <c r="BL684" s="14" t="s">
        <v>82</v>
      </c>
      <c r="BM684" s="173" t="s">
        <v>1259</v>
      </c>
    </row>
    <row r="685" spans="1:65" s="2" customFormat="1" ht="11.25">
      <c r="A685" s="28"/>
      <c r="B685" s="29"/>
      <c r="C685" s="30"/>
      <c r="D685" s="175" t="s">
        <v>129</v>
      </c>
      <c r="E685" s="30"/>
      <c r="F685" s="176" t="s">
        <v>1258</v>
      </c>
      <c r="G685" s="30"/>
      <c r="H685" s="30"/>
      <c r="I685" s="30"/>
      <c r="J685" s="30"/>
      <c r="K685" s="30"/>
      <c r="L685" s="30"/>
      <c r="M685" s="33"/>
      <c r="N685" s="177"/>
      <c r="O685" s="178"/>
      <c r="P685" s="65"/>
      <c r="Q685" s="65"/>
      <c r="R685" s="65"/>
      <c r="S685" s="65"/>
      <c r="T685" s="65"/>
      <c r="U685" s="65"/>
      <c r="V685" s="65"/>
      <c r="W685" s="65"/>
      <c r="X685" s="66"/>
      <c r="Y685" s="28"/>
      <c r="Z685" s="28"/>
      <c r="AA685" s="28"/>
      <c r="AB685" s="28"/>
      <c r="AC685" s="28"/>
      <c r="AD685" s="28"/>
      <c r="AE685" s="28"/>
      <c r="AT685" s="14" t="s">
        <v>129</v>
      </c>
      <c r="AU685" s="14" t="s">
        <v>74</v>
      </c>
    </row>
    <row r="686" spans="1:65" s="2" customFormat="1" ht="24.2" customHeight="1">
      <c r="A686" s="28"/>
      <c r="B686" s="29"/>
      <c r="C686" s="160" t="s">
        <v>1260</v>
      </c>
      <c r="D686" s="160" t="s">
        <v>122</v>
      </c>
      <c r="E686" s="161" t="s">
        <v>1261</v>
      </c>
      <c r="F686" s="162" t="s">
        <v>1262</v>
      </c>
      <c r="G686" s="163" t="s">
        <v>125</v>
      </c>
      <c r="H686" s="164">
        <v>1</v>
      </c>
      <c r="I686" s="165">
        <v>418</v>
      </c>
      <c r="J686" s="166"/>
      <c r="K686" s="165">
        <f>ROUND(P686*H686,2)</f>
        <v>418</v>
      </c>
      <c r="L686" s="162" t="s">
        <v>126</v>
      </c>
      <c r="M686" s="167"/>
      <c r="N686" s="168" t="s">
        <v>1</v>
      </c>
      <c r="O686" s="169" t="s">
        <v>37</v>
      </c>
      <c r="P686" s="170">
        <f>I686+J686</f>
        <v>418</v>
      </c>
      <c r="Q686" s="170">
        <f>ROUND(I686*H686,2)</f>
        <v>418</v>
      </c>
      <c r="R686" s="170">
        <f>ROUND(J686*H686,2)</f>
        <v>0</v>
      </c>
      <c r="S686" s="171">
        <v>0</v>
      </c>
      <c r="T686" s="171">
        <f>S686*H686</f>
        <v>0</v>
      </c>
      <c r="U686" s="171">
        <v>0</v>
      </c>
      <c r="V686" s="171">
        <f>U686*H686</f>
        <v>0</v>
      </c>
      <c r="W686" s="171">
        <v>0</v>
      </c>
      <c r="X686" s="172">
        <f>W686*H686</f>
        <v>0</v>
      </c>
      <c r="Y686" s="28"/>
      <c r="Z686" s="28"/>
      <c r="AA686" s="28"/>
      <c r="AB686" s="28"/>
      <c r="AC686" s="28"/>
      <c r="AD686" s="28"/>
      <c r="AE686" s="28"/>
      <c r="AR686" s="173" t="s">
        <v>84</v>
      </c>
      <c r="AT686" s="173" t="s">
        <v>122</v>
      </c>
      <c r="AU686" s="173" t="s">
        <v>74</v>
      </c>
      <c r="AY686" s="14" t="s">
        <v>127</v>
      </c>
      <c r="BE686" s="174">
        <f>IF(O686="základní",K686,0)</f>
        <v>418</v>
      </c>
      <c r="BF686" s="174">
        <f>IF(O686="snížená",K686,0)</f>
        <v>0</v>
      </c>
      <c r="BG686" s="174">
        <f>IF(O686="zákl. přenesená",K686,0)</f>
        <v>0</v>
      </c>
      <c r="BH686" s="174">
        <f>IF(O686="sníž. přenesená",K686,0)</f>
        <v>0</v>
      </c>
      <c r="BI686" s="174">
        <f>IF(O686="nulová",K686,0)</f>
        <v>0</v>
      </c>
      <c r="BJ686" s="14" t="s">
        <v>82</v>
      </c>
      <c r="BK686" s="174">
        <f>ROUND(P686*H686,2)</f>
        <v>418</v>
      </c>
      <c r="BL686" s="14" t="s">
        <v>82</v>
      </c>
      <c r="BM686" s="173" t="s">
        <v>1263</v>
      </c>
    </row>
    <row r="687" spans="1:65" s="2" customFormat="1" ht="11.25">
      <c r="A687" s="28"/>
      <c r="B687" s="29"/>
      <c r="C687" s="30"/>
      <c r="D687" s="175" t="s">
        <v>129</v>
      </c>
      <c r="E687" s="30"/>
      <c r="F687" s="176" t="s">
        <v>1262</v>
      </c>
      <c r="G687" s="30"/>
      <c r="H687" s="30"/>
      <c r="I687" s="30"/>
      <c r="J687" s="30"/>
      <c r="K687" s="30"/>
      <c r="L687" s="30"/>
      <c r="M687" s="33"/>
      <c r="N687" s="177"/>
      <c r="O687" s="178"/>
      <c r="P687" s="65"/>
      <c r="Q687" s="65"/>
      <c r="R687" s="65"/>
      <c r="S687" s="65"/>
      <c r="T687" s="65"/>
      <c r="U687" s="65"/>
      <c r="V687" s="65"/>
      <c r="W687" s="65"/>
      <c r="X687" s="66"/>
      <c r="Y687" s="28"/>
      <c r="Z687" s="28"/>
      <c r="AA687" s="28"/>
      <c r="AB687" s="28"/>
      <c r="AC687" s="28"/>
      <c r="AD687" s="28"/>
      <c r="AE687" s="28"/>
      <c r="AT687" s="14" t="s">
        <v>129</v>
      </c>
      <c r="AU687" s="14" t="s">
        <v>74</v>
      </c>
    </row>
    <row r="688" spans="1:65" s="2" customFormat="1" ht="24.2" customHeight="1">
      <c r="A688" s="28"/>
      <c r="B688" s="29"/>
      <c r="C688" s="160" t="s">
        <v>1264</v>
      </c>
      <c r="D688" s="160" t="s">
        <v>122</v>
      </c>
      <c r="E688" s="161" t="s">
        <v>1265</v>
      </c>
      <c r="F688" s="162" t="s">
        <v>1266</v>
      </c>
      <c r="G688" s="163" t="s">
        <v>125</v>
      </c>
      <c r="H688" s="164">
        <v>1</v>
      </c>
      <c r="I688" s="165">
        <v>74.8</v>
      </c>
      <c r="J688" s="166"/>
      <c r="K688" s="165">
        <f>ROUND(P688*H688,2)</f>
        <v>74.8</v>
      </c>
      <c r="L688" s="162" t="s">
        <v>126</v>
      </c>
      <c r="M688" s="167"/>
      <c r="N688" s="168" t="s">
        <v>1</v>
      </c>
      <c r="O688" s="169" t="s">
        <v>37</v>
      </c>
      <c r="P688" s="170">
        <f>I688+J688</f>
        <v>74.8</v>
      </c>
      <c r="Q688" s="170">
        <f>ROUND(I688*H688,2)</f>
        <v>74.8</v>
      </c>
      <c r="R688" s="170">
        <f>ROUND(J688*H688,2)</f>
        <v>0</v>
      </c>
      <c r="S688" s="171">
        <v>0</v>
      </c>
      <c r="T688" s="171">
        <f>S688*H688</f>
        <v>0</v>
      </c>
      <c r="U688" s="171">
        <v>0</v>
      </c>
      <c r="V688" s="171">
        <f>U688*H688</f>
        <v>0</v>
      </c>
      <c r="W688" s="171">
        <v>0</v>
      </c>
      <c r="X688" s="172">
        <f>W688*H688</f>
        <v>0</v>
      </c>
      <c r="Y688" s="28"/>
      <c r="Z688" s="28"/>
      <c r="AA688" s="28"/>
      <c r="AB688" s="28"/>
      <c r="AC688" s="28"/>
      <c r="AD688" s="28"/>
      <c r="AE688" s="28"/>
      <c r="AR688" s="173" t="s">
        <v>84</v>
      </c>
      <c r="AT688" s="173" t="s">
        <v>122</v>
      </c>
      <c r="AU688" s="173" t="s">
        <v>74</v>
      </c>
      <c r="AY688" s="14" t="s">
        <v>127</v>
      </c>
      <c r="BE688" s="174">
        <f>IF(O688="základní",K688,0)</f>
        <v>74.8</v>
      </c>
      <c r="BF688" s="174">
        <f>IF(O688="snížená",K688,0)</f>
        <v>0</v>
      </c>
      <c r="BG688" s="174">
        <f>IF(O688="zákl. přenesená",K688,0)</f>
        <v>0</v>
      </c>
      <c r="BH688" s="174">
        <f>IF(O688="sníž. přenesená",K688,0)</f>
        <v>0</v>
      </c>
      <c r="BI688" s="174">
        <f>IF(O688="nulová",K688,0)</f>
        <v>0</v>
      </c>
      <c r="BJ688" s="14" t="s">
        <v>82</v>
      </c>
      <c r="BK688" s="174">
        <f>ROUND(P688*H688,2)</f>
        <v>74.8</v>
      </c>
      <c r="BL688" s="14" t="s">
        <v>82</v>
      </c>
      <c r="BM688" s="173" t="s">
        <v>1267</v>
      </c>
    </row>
    <row r="689" spans="1:65" s="2" customFormat="1" ht="11.25">
      <c r="A689" s="28"/>
      <c r="B689" s="29"/>
      <c r="C689" s="30"/>
      <c r="D689" s="175" t="s">
        <v>129</v>
      </c>
      <c r="E689" s="30"/>
      <c r="F689" s="176" t="s">
        <v>1266</v>
      </c>
      <c r="G689" s="30"/>
      <c r="H689" s="30"/>
      <c r="I689" s="30"/>
      <c r="J689" s="30"/>
      <c r="K689" s="30"/>
      <c r="L689" s="30"/>
      <c r="M689" s="33"/>
      <c r="N689" s="177"/>
      <c r="O689" s="178"/>
      <c r="P689" s="65"/>
      <c r="Q689" s="65"/>
      <c r="R689" s="65"/>
      <c r="S689" s="65"/>
      <c r="T689" s="65"/>
      <c r="U689" s="65"/>
      <c r="V689" s="65"/>
      <c r="W689" s="65"/>
      <c r="X689" s="66"/>
      <c r="Y689" s="28"/>
      <c r="Z689" s="28"/>
      <c r="AA689" s="28"/>
      <c r="AB689" s="28"/>
      <c r="AC689" s="28"/>
      <c r="AD689" s="28"/>
      <c r="AE689" s="28"/>
      <c r="AT689" s="14" t="s">
        <v>129</v>
      </c>
      <c r="AU689" s="14" t="s">
        <v>74</v>
      </c>
    </row>
    <row r="690" spans="1:65" s="2" customFormat="1" ht="24">
      <c r="A690" s="28"/>
      <c r="B690" s="29"/>
      <c r="C690" s="160" t="s">
        <v>1268</v>
      </c>
      <c r="D690" s="160" t="s">
        <v>122</v>
      </c>
      <c r="E690" s="161" t="s">
        <v>1269</v>
      </c>
      <c r="F690" s="162" t="s">
        <v>1270</v>
      </c>
      <c r="G690" s="163" t="s">
        <v>125</v>
      </c>
      <c r="H690" s="164">
        <v>1</v>
      </c>
      <c r="I690" s="165">
        <v>825</v>
      </c>
      <c r="J690" s="166"/>
      <c r="K690" s="165">
        <f>ROUND(P690*H690,2)</f>
        <v>825</v>
      </c>
      <c r="L690" s="162" t="s">
        <v>126</v>
      </c>
      <c r="M690" s="167"/>
      <c r="N690" s="168" t="s">
        <v>1</v>
      </c>
      <c r="O690" s="169" t="s">
        <v>37</v>
      </c>
      <c r="P690" s="170">
        <f>I690+J690</f>
        <v>825</v>
      </c>
      <c r="Q690" s="170">
        <f>ROUND(I690*H690,2)</f>
        <v>825</v>
      </c>
      <c r="R690" s="170">
        <f>ROUND(J690*H690,2)</f>
        <v>0</v>
      </c>
      <c r="S690" s="171">
        <v>0</v>
      </c>
      <c r="T690" s="171">
        <f>S690*H690</f>
        <v>0</v>
      </c>
      <c r="U690" s="171">
        <v>0</v>
      </c>
      <c r="V690" s="171">
        <f>U690*H690</f>
        <v>0</v>
      </c>
      <c r="W690" s="171">
        <v>0</v>
      </c>
      <c r="X690" s="172">
        <f>W690*H690</f>
        <v>0</v>
      </c>
      <c r="Y690" s="28"/>
      <c r="Z690" s="28"/>
      <c r="AA690" s="28"/>
      <c r="AB690" s="28"/>
      <c r="AC690" s="28"/>
      <c r="AD690" s="28"/>
      <c r="AE690" s="28"/>
      <c r="AR690" s="173" t="s">
        <v>84</v>
      </c>
      <c r="AT690" s="173" t="s">
        <v>122</v>
      </c>
      <c r="AU690" s="173" t="s">
        <v>74</v>
      </c>
      <c r="AY690" s="14" t="s">
        <v>127</v>
      </c>
      <c r="BE690" s="174">
        <f>IF(O690="základní",K690,0)</f>
        <v>825</v>
      </c>
      <c r="BF690" s="174">
        <f>IF(O690="snížená",K690,0)</f>
        <v>0</v>
      </c>
      <c r="BG690" s="174">
        <f>IF(O690="zákl. přenesená",K690,0)</f>
        <v>0</v>
      </c>
      <c r="BH690" s="174">
        <f>IF(O690="sníž. přenesená",K690,0)</f>
        <v>0</v>
      </c>
      <c r="BI690" s="174">
        <f>IF(O690="nulová",K690,0)</f>
        <v>0</v>
      </c>
      <c r="BJ690" s="14" t="s">
        <v>82</v>
      </c>
      <c r="BK690" s="174">
        <f>ROUND(P690*H690,2)</f>
        <v>825</v>
      </c>
      <c r="BL690" s="14" t="s">
        <v>82</v>
      </c>
      <c r="BM690" s="173" t="s">
        <v>1271</v>
      </c>
    </row>
    <row r="691" spans="1:65" s="2" customFormat="1" ht="11.25">
      <c r="A691" s="28"/>
      <c r="B691" s="29"/>
      <c r="C691" s="30"/>
      <c r="D691" s="175" t="s">
        <v>129</v>
      </c>
      <c r="E691" s="30"/>
      <c r="F691" s="176" t="s">
        <v>1270</v>
      </c>
      <c r="G691" s="30"/>
      <c r="H691" s="30"/>
      <c r="I691" s="30"/>
      <c r="J691" s="30"/>
      <c r="K691" s="30"/>
      <c r="L691" s="30"/>
      <c r="M691" s="33"/>
      <c r="N691" s="177"/>
      <c r="O691" s="178"/>
      <c r="P691" s="65"/>
      <c r="Q691" s="65"/>
      <c r="R691" s="65"/>
      <c r="S691" s="65"/>
      <c r="T691" s="65"/>
      <c r="U691" s="65"/>
      <c r="V691" s="65"/>
      <c r="W691" s="65"/>
      <c r="X691" s="66"/>
      <c r="Y691" s="28"/>
      <c r="Z691" s="28"/>
      <c r="AA691" s="28"/>
      <c r="AB691" s="28"/>
      <c r="AC691" s="28"/>
      <c r="AD691" s="28"/>
      <c r="AE691" s="28"/>
      <c r="AT691" s="14" t="s">
        <v>129</v>
      </c>
      <c r="AU691" s="14" t="s">
        <v>74</v>
      </c>
    </row>
    <row r="692" spans="1:65" s="2" customFormat="1" ht="24">
      <c r="A692" s="28"/>
      <c r="B692" s="29"/>
      <c r="C692" s="160" t="s">
        <v>1272</v>
      </c>
      <c r="D692" s="160" t="s">
        <v>122</v>
      </c>
      <c r="E692" s="161" t="s">
        <v>1273</v>
      </c>
      <c r="F692" s="162" t="s">
        <v>1274</v>
      </c>
      <c r="G692" s="163" t="s">
        <v>125</v>
      </c>
      <c r="H692" s="164">
        <v>1</v>
      </c>
      <c r="I692" s="165">
        <v>924</v>
      </c>
      <c r="J692" s="166"/>
      <c r="K692" s="165">
        <f>ROUND(P692*H692,2)</f>
        <v>924</v>
      </c>
      <c r="L692" s="162" t="s">
        <v>126</v>
      </c>
      <c r="M692" s="167"/>
      <c r="N692" s="168" t="s">
        <v>1</v>
      </c>
      <c r="O692" s="169" t="s">
        <v>37</v>
      </c>
      <c r="P692" s="170">
        <f>I692+J692</f>
        <v>924</v>
      </c>
      <c r="Q692" s="170">
        <f>ROUND(I692*H692,2)</f>
        <v>924</v>
      </c>
      <c r="R692" s="170">
        <f>ROUND(J692*H692,2)</f>
        <v>0</v>
      </c>
      <c r="S692" s="171">
        <v>0</v>
      </c>
      <c r="T692" s="171">
        <f>S692*H692</f>
        <v>0</v>
      </c>
      <c r="U692" s="171">
        <v>0</v>
      </c>
      <c r="V692" s="171">
        <f>U692*H692</f>
        <v>0</v>
      </c>
      <c r="W692" s="171">
        <v>0</v>
      </c>
      <c r="X692" s="172">
        <f>W692*H692</f>
        <v>0</v>
      </c>
      <c r="Y692" s="28"/>
      <c r="Z692" s="28"/>
      <c r="AA692" s="28"/>
      <c r="AB692" s="28"/>
      <c r="AC692" s="28"/>
      <c r="AD692" s="28"/>
      <c r="AE692" s="28"/>
      <c r="AR692" s="173" t="s">
        <v>84</v>
      </c>
      <c r="AT692" s="173" t="s">
        <v>122</v>
      </c>
      <c r="AU692" s="173" t="s">
        <v>74</v>
      </c>
      <c r="AY692" s="14" t="s">
        <v>127</v>
      </c>
      <c r="BE692" s="174">
        <f>IF(O692="základní",K692,0)</f>
        <v>924</v>
      </c>
      <c r="BF692" s="174">
        <f>IF(O692="snížená",K692,0)</f>
        <v>0</v>
      </c>
      <c r="BG692" s="174">
        <f>IF(O692="zákl. přenesená",K692,0)</f>
        <v>0</v>
      </c>
      <c r="BH692" s="174">
        <f>IF(O692="sníž. přenesená",K692,0)</f>
        <v>0</v>
      </c>
      <c r="BI692" s="174">
        <f>IF(O692="nulová",K692,0)</f>
        <v>0</v>
      </c>
      <c r="BJ692" s="14" t="s">
        <v>82</v>
      </c>
      <c r="BK692" s="174">
        <f>ROUND(P692*H692,2)</f>
        <v>924</v>
      </c>
      <c r="BL692" s="14" t="s">
        <v>82</v>
      </c>
      <c r="BM692" s="173" t="s">
        <v>1275</v>
      </c>
    </row>
    <row r="693" spans="1:65" s="2" customFormat="1" ht="11.25">
      <c r="A693" s="28"/>
      <c r="B693" s="29"/>
      <c r="C693" s="30"/>
      <c r="D693" s="175" t="s">
        <v>129</v>
      </c>
      <c r="E693" s="30"/>
      <c r="F693" s="176" t="s">
        <v>1274</v>
      </c>
      <c r="G693" s="30"/>
      <c r="H693" s="30"/>
      <c r="I693" s="30"/>
      <c r="J693" s="30"/>
      <c r="K693" s="30"/>
      <c r="L693" s="30"/>
      <c r="M693" s="33"/>
      <c r="N693" s="177"/>
      <c r="O693" s="178"/>
      <c r="P693" s="65"/>
      <c r="Q693" s="65"/>
      <c r="R693" s="65"/>
      <c r="S693" s="65"/>
      <c r="T693" s="65"/>
      <c r="U693" s="65"/>
      <c r="V693" s="65"/>
      <c r="W693" s="65"/>
      <c r="X693" s="66"/>
      <c r="Y693" s="28"/>
      <c r="Z693" s="28"/>
      <c r="AA693" s="28"/>
      <c r="AB693" s="28"/>
      <c r="AC693" s="28"/>
      <c r="AD693" s="28"/>
      <c r="AE693" s="28"/>
      <c r="AT693" s="14" t="s">
        <v>129</v>
      </c>
      <c r="AU693" s="14" t="s">
        <v>74</v>
      </c>
    </row>
    <row r="694" spans="1:65" s="2" customFormat="1" ht="24.2" customHeight="1">
      <c r="A694" s="28"/>
      <c r="B694" s="29"/>
      <c r="C694" s="160" t="s">
        <v>1276</v>
      </c>
      <c r="D694" s="160" t="s">
        <v>122</v>
      </c>
      <c r="E694" s="161" t="s">
        <v>1277</v>
      </c>
      <c r="F694" s="162" t="s">
        <v>1278</v>
      </c>
      <c r="G694" s="163" t="s">
        <v>125</v>
      </c>
      <c r="H694" s="164">
        <v>1</v>
      </c>
      <c r="I694" s="165">
        <v>1520</v>
      </c>
      <c r="J694" s="166"/>
      <c r="K694" s="165">
        <f>ROUND(P694*H694,2)</f>
        <v>1520</v>
      </c>
      <c r="L694" s="162" t="s">
        <v>126</v>
      </c>
      <c r="M694" s="167"/>
      <c r="N694" s="168" t="s">
        <v>1</v>
      </c>
      <c r="O694" s="169" t="s">
        <v>37</v>
      </c>
      <c r="P694" s="170">
        <f>I694+J694</f>
        <v>1520</v>
      </c>
      <c r="Q694" s="170">
        <f>ROUND(I694*H694,2)</f>
        <v>1520</v>
      </c>
      <c r="R694" s="170">
        <f>ROUND(J694*H694,2)</f>
        <v>0</v>
      </c>
      <c r="S694" s="171">
        <v>0</v>
      </c>
      <c r="T694" s="171">
        <f>S694*H694</f>
        <v>0</v>
      </c>
      <c r="U694" s="171">
        <v>0</v>
      </c>
      <c r="V694" s="171">
        <f>U694*H694</f>
        <v>0</v>
      </c>
      <c r="W694" s="171">
        <v>0</v>
      </c>
      <c r="X694" s="172">
        <f>W694*H694</f>
        <v>0</v>
      </c>
      <c r="Y694" s="28"/>
      <c r="Z694" s="28"/>
      <c r="AA694" s="28"/>
      <c r="AB694" s="28"/>
      <c r="AC694" s="28"/>
      <c r="AD694" s="28"/>
      <c r="AE694" s="28"/>
      <c r="AR694" s="173" t="s">
        <v>84</v>
      </c>
      <c r="AT694" s="173" t="s">
        <v>122</v>
      </c>
      <c r="AU694" s="173" t="s">
        <v>74</v>
      </c>
      <c r="AY694" s="14" t="s">
        <v>127</v>
      </c>
      <c r="BE694" s="174">
        <f>IF(O694="základní",K694,0)</f>
        <v>1520</v>
      </c>
      <c r="BF694" s="174">
        <f>IF(O694="snížená",K694,0)</f>
        <v>0</v>
      </c>
      <c r="BG694" s="174">
        <f>IF(O694="zákl. přenesená",K694,0)</f>
        <v>0</v>
      </c>
      <c r="BH694" s="174">
        <f>IF(O694="sníž. přenesená",K694,0)</f>
        <v>0</v>
      </c>
      <c r="BI694" s="174">
        <f>IF(O694="nulová",K694,0)</f>
        <v>0</v>
      </c>
      <c r="BJ694" s="14" t="s">
        <v>82</v>
      </c>
      <c r="BK694" s="174">
        <f>ROUND(P694*H694,2)</f>
        <v>1520</v>
      </c>
      <c r="BL694" s="14" t="s">
        <v>82</v>
      </c>
      <c r="BM694" s="173" t="s">
        <v>1279</v>
      </c>
    </row>
    <row r="695" spans="1:65" s="2" customFormat="1" ht="19.5">
      <c r="A695" s="28"/>
      <c r="B695" s="29"/>
      <c r="C695" s="30"/>
      <c r="D695" s="175" t="s">
        <v>129</v>
      </c>
      <c r="E695" s="30"/>
      <c r="F695" s="176" t="s">
        <v>1278</v>
      </c>
      <c r="G695" s="30"/>
      <c r="H695" s="30"/>
      <c r="I695" s="30"/>
      <c r="J695" s="30"/>
      <c r="K695" s="30"/>
      <c r="L695" s="30"/>
      <c r="M695" s="33"/>
      <c r="N695" s="177"/>
      <c r="O695" s="178"/>
      <c r="P695" s="65"/>
      <c r="Q695" s="65"/>
      <c r="R695" s="65"/>
      <c r="S695" s="65"/>
      <c r="T695" s="65"/>
      <c r="U695" s="65"/>
      <c r="V695" s="65"/>
      <c r="W695" s="65"/>
      <c r="X695" s="66"/>
      <c r="Y695" s="28"/>
      <c r="Z695" s="28"/>
      <c r="AA695" s="28"/>
      <c r="AB695" s="28"/>
      <c r="AC695" s="28"/>
      <c r="AD695" s="28"/>
      <c r="AE695" s="28"/>
      <c r="AT695" s="14" t="s">
        <v>129</v>
      </c>
      <c r="AU695" s="14" t="s">
        <v>74</v>
      </c>
    </row>
    <row r="696" spans="1:65" s="2" customFormat="1" ht="24.2" customHeight="1">
      <c r="A696" s="28"/>
      <c r="B696" s="29"/>
      <c r="C696" s="160" t="s">
        <v>1280</v>
      </c>
      <c r="D696" s="160" t="s">
        <v>122</v>
      </c>
      <c r="E696" s="161" t="s">
        <v>1281</v>
      </c>
      <c r="F696" s="162" t="s">
        <v>1282</v>
      </c>
      <c r="G696" s="163" t="s">
        <v>125</v>
      </c>
      <c r="H696" s="164">
        <v>1</v>
      </c>
      <c r="I696" s="165">
        <v>1060</v>
      </c>
      <c r="J696" s="166"/>
      <c r="K696" s="165">
        <f>ROUND(P696*H696,2)</f>
        <v>1060</v>
      </c>
      <c r="L696" s="162" t="s">
        <v>126</v>
      </c>
      <c r="M696" s="167"/>
      <c r="N696" s="168" t="s">
        <v>1</v>
      </c>
      <c r="O696" s="169" t="s">
        <v>37</v>
      </c>
      <c r="P696" s="170">
        <f>I696+J696</f>
        <v>1060</v>
      </c>
      <c r="Q696" s="170">
        <f>ROUND(I696*H696,2)</f>
        <v>1060</v>
      </c>
      <c r="R696" s="170">
        <f>ROUND(J696*H696,2)</f>
        <v>0</v>
      </c>
      <c r="S696" s="171">
        <v>0</v>
      </c>
      <c r="T696" s="171">
        <f>S696*H696</f>
        <v>0</v>
      </c>
      <c r="U696" s="171">
        <v>0</v>
      </c>
      <c r="V696" s="171">
        <f>U696*H696</f>
        <v>0</v>
      </c>
      <c r="W696" s="171">
        <v>0</v>
      </c>
      <c r="X696" s="172">
        <f>W696*H696</f>
        <v>0</v>
      </c>
      <c r="Y696" s="28"/>
      <c r="Z696" s="28"/>
      <c r="AA696" s="28"/>
      <c r="AB696" s="28"/>
      <c r="AC696" s="28"/>
      <c r="AD696" s="28"/>
      <c r="AE696" s="28"/>
      <c r="AR696" s="173" t="s">
        <v>84</v>
      </c>
      <c r="AT696" s="173" t="s">
        <v>122</v>
      </c>
      <c r="AU696" s="173" t="s">
        <v>74</v>
      </c>
      <c r="AY696" s="14" t="s">
        <v>127</v>
      </c>
      <c r="BE696" s="174">
        <f>IF(O696="základní",K696,0)</f>
        <v>1060</v>
      </c>
      <c r="BF696" s="174">
        <f>IF(O696="snížená",K696,0)</f>
        <v>0</v>
      </c>
      <c r="BG696" s="174">
        <f>IF(O696="zákl. přenesená",K696,0)</f>
        <v>0</v>
      </c>
      <c r="BH696" s="174">
        <f>IF(O696="sníž. přenesená",K696,0)</f>
        <v>0</v>
      </c>
      <c r="BI696" s="174">
        <f>IF(O696="nulová",K696,0)</f>
        <v>0</v>
      </c>
      <c r="BJ696" s="14" t="s">
        <v>82</v>
      </c>
      <c r="BK696" s="174">
        <f>ROUND(P696*H696,2)</f>
        <v>1060</v>
      </c>
      <c r="BL696" s="14" t="s">
        <v>82</v>
      </c>
      <c r="BM696" s="173" t="s">
        <v>1283</v>
      </c>
    </row>
    <row r="697" spans="1:65" s="2" customFormat="1" ht="19.5">
      <c r="A697" s="28"/>
      <c r="B697" s="29"/>
      <c r="C697" s="30"/>
      <c r="D697" s="175" t="s">
        <v>129</v>
      </c>
      <c r="E697" s="30"/>
      <c r="F697" s="176" t="s">
        <v>1282</v>
      </c>
      <c r="G697" s="30"/>
      <c r="H697" s="30"/>
      <c r="I697" s="30"/>
      <c r="J697" s="30"/>
      <c r="K697" s="30"/>
      <c r="L697" s="30"/>
      <c r="M697" s="33"/>
      <c r="N697" s="177"/>
      <c r="O697" s="178"/>
      <c r="P697" s="65"/>
      <c r="Q697" s="65"/>
      <c r="R697" s="65"/>
      <c r="S697" s="65"/>
      <c r="T697" s="65"/>
      <c r="U697" s="65"/>
      <c r="V697" s="65"/>
      <c r="W697" s="65"/>
      <c r="X697" s="66"/>
      <c r="Y697" s="28"/>
      <c r="Z697" s="28"/>
      <c r="AA697" s="28"/>
      <c r="AB697" s="28"/>
      <c r="AC697" s="28"/>
      <c r="AD697" s="28"/>
      <c r="AE697" s="28"/>
      <c r="AT697" s="14" t="s">
        <v>129</v>
      </c>
      <c r="AU697" s="14" t="s">
        <v>74</v>
      </c>
    </row>
    <row r="698" spans="1:65" s="2" customFormat="1" ht="24.2" customHeight="1">
      <c r="A698" s="28"/>
      <c r="B698" s="29"/>
      <c r="C698" s="160" t="s">
        <v>1284</v>
      </c>
      <c r="D698" s="160" t="s">
        <v>122</v>
      </c>
      <c r="E698" s="161" t="s">
        <v>1285</v>
      </c>
      <c r="F698" s="162" t="s">
        <v>1286</v>
      </c>
      <c r="G698" s="163" t="s">
        <v>125</v>
      </c>
      <c r="H698" s="164">
        <v>1</v>
      </c>
      <c r="I698" s="165">
        <v>27500</v>
      </c>
      <c r="J698" s="166"/>
      <c r="K698" s="165">
        <f>ROUND(P698*H698,2)</f>
        <v>27500</v>
      </c>
      <c r="L698" s="162" t="s">
        <v>126</v>
      </c>
      <c r="M698" s="167"/>
      <c r="N698" s="168" t="s">
        <v>1</v>
      </c>
      <c r="O698" s="169" t="s">
        <v>37</v>
      </c>
      <c r="P698" s="170">
        <f>I698+J698</f>
        <v>27500</v>
      </c>
      <c r="Q698" s="170">
        <f>ROUND(I698*H698,2)</f>
        <v>27500</v>
      </c>
      <c r="R698" s="170">
        <f>ROUND(J698*H698,2)</f>
        <v>0</v>
      </c>
      <c r="S698" s="171">
        <v>0</v>
      </c>
      <c r="T698" s="171">
        <f>S698*H698</f>
        <v>0</v>
      </c>
      <c r="U698" s="171">
        <v>0</v>
      </c>
      <c r="V698" s="171">
        <f>U698*H698</f>
        <v>0</v>
      </c>
      <c r="W698" s="171">
        <v>0</v>
      </c>
      <c r="X698" s="172">
        <f>W698*H698</f>
        <v>0</v>
      </c>
      <c r="Y698" s="28"/>
      <c r="Z698" s="28"/>
      <c r="AA698" s="28"/>
      <c r="AB698" s="28"/>
      <c r="AC698" s="28"/>
      <c r="AD698" s="28"/>
      <c r="AE698" s="28"/>
      <c r="AR698" s="173" t="s">
        <v>84</v>
      </c>
      <c r="AT698" s="173" t="s">
        <v>122</v>
      </c>
      <c r="AU698" s="173" t="s">
        <v>74</v>
      </c>
      <c r="AY698" s="14" t="s">
        <v>127</v>
      </c>
      <c r="BE698" s="174">
        <f>IF(O698="základní",K698,0)</f>
        <v>27500</v>
      </c>
      <c r="BF698" s="174">
        <f>IF(O698="snížená",K698,0)</f>
        <v>0</v>
      </c>
      <c r="BG698" s="174">
        <f>IF(O698="zákl. přenesená",K698,0)</f>
        <v>0</v>
      </c>
      <c r="BH698" s="174">
        <f>IF(O698="sníž. přenesená",K698,0)</f>
        <v>0</v>
      </c>
      <c r="BI698" s="174">
        <f>IF(O698="nulová",K698,0)</f>
        <v>0</v>
      </c>
      <c r="BJ698" s="14" t="s">
        <v>82</v>
      </c>
      <c r="BK698" s="174">
        <f>ROUND(P698*H698,2)</f>
        <v>27500</v>
      </c>
      <c r="BL698" s="14" t="s">
        <v>82</v>
      </c>
      <c r="BM698" s="173" t="s">
        <v>1287</v>
      </c>
    </row>
    <row r="699" spans="1:65" s="2" customFormat="1" ht="11.25">
      <c r="A699" s="28"/>
      <c r="B699" s="29"/>
      <c r="C699" s="30"/>
      <c r="D699" s="175" t="s">
        <v>129</v>
      </c>
      <c r="E699" s="30"/>
      <c r="F699" s="176" t="s">
        <v>1286</v>
      </c>
      <c r="G699" s="30"/>
      <c r="H699" s="30"/>
      <c r="I699" s="30"/>
      <c r="J699" s="30"/>
      <c r="K699" s="30"/>
      <c r="L699" s="30"/>
      <c r="M699" s="33"/>
      <c r="N699" s="177"/>
      <c r="O699" s="178"/>
      <c r="P699" s="65"/>
      <c r="Q699" s="65"/>
      <c r="R699" s="65"/>
      <c r="S699" s="65"/>
      <c r="T699" s="65"/>
      <c r="U699" s="65"/>
      <c r="V699" s="65"/>
      <c r="W699" s="65"/>
      <c r="X699" s="66"/>
      <c r="Y699" s="28"/>
      <c r="Z699" s="28"/>
      <c r="AA699" s="28"/>
      <c r="AB699" s="28"/>
      <c r="AC699" s="28"/>
      <c r="AD699" s="28"/>
      <c r="AE699" s="28"/>
      <c r="AT699" s="14" t="s">
        <v>129</v>
      </c>
      <c r="AU699" s="14" t="s">
        <v>74</v>
      </c>
    </row>
    <row r="700" spans="1:65" s="2" customFormat="1" ht="24.2" customHeight="1">
      <c r="A700" s="28"/>
      <c r="B700" s="29"/>
      <c r="C700" s="160" t="s">
        <v>1288</v>
      </c>
      <c r="D700" s="160" t="s">
        <v>122</v>
      </c>
      <c r="E700" s="161" t="s">
        <v>1289</v>
      </c>
      <c r="F700" s="162" t="s">
        <v>1290</v>
      </c>
      <c r="G700" s="163" t="s">
        <v>125</v>
      </c>
      <c r="H700" s="164">
        <v>1</v>
      </c>
      <c r="I700" s="165">
        <v>1550</v>
      </c>
      <c r="J700" s="166"/>
      <c r="K700" s="165">
        <f>ROUND(P700*H700,2)</f>
        <v>1550</v>
      </c>
      <c r="L700" s="162" t="s">
        <v>126</v>
      </c>
      <c r="M700" s="167"/>
      <c r="N700" s="168" t="s">
        <v>1</v>
      </c>
      <c r="O700" s="169" t="s">
        <v>37</v>
      </c>
      <c r="P700" s="170">
        <f>I700+J700</f>
        <v>1550</v>
      </c>
      <c r="Q700" s="170">
        <f>ROUND(I700*H700,2)</f>
        <v>1550</v>
      </c>
      <c r="R700" s="170">
        <f>ROUND(J700*H700,2)</f>
        <v>0</v>
      </c>
      <c r="S700" s="171">
        <v>0</v>
      </c>
      <c r="T700" s="171">
        <f>S700*H700</f>
        <v>0</v>
      </c>
      <c r="U700" s="171">
        <v>0</v>
      </c>
      <c r="V700" s="171">
        <f>U700*H700</f>
        <v>0</v>
      </c>
      <c r="W700" s="171">
        <v>0</v>
      </c>
      <c r="X700" s="172">
        <f>W700*H700</f>
        <v>0</v>
      </c>
      <c r="Y700" s="28"/>
      <c r="Z700" s="28"/>
      <c r="AA700" s="28"/>
      <c r="AB700" s="28"/>
      <c r="AC700" s="28"/>
      <c r="AD700" s="28"/>
      <c r="AE700" s="28"/>
      <c r="AR700" s="173" t="s">
        <v>84</v>
      </c>
      <c r="AT700" s="173" t="s">
        <v>122</v>
      </c>
      <c r="AU700" s="173" t="s">
        <v>74</v>
      </c>
      <c r="AY700" s="14" t="s">
        <v>127</v>
      </c>
      <c r="BE700" s="174">
        <f>IF(O700="základní",K700,0)</f>
        <v>1550</v>
      </c>
      <c r="BF700" s="174">
        <f>IF(O700="snížená",K700,0)</f>
        <v>0</v>
      </c>
      <c r="BG700" s="174">
        <f>IF(O700="zákl. přenesená",K700,0)</f>
        <v>0</v>
      </c>
      <c r="BH700" s="174">
        <f>IF(O700="sníž. přenesená",K700,0)</f>
        <v>0</v>
      </c>
      <c r="BI700" s="174">
        <f>IF(O700="nulová",K700,0)</f>
        <v>0</v>
      </c>
      <c r="BJ700" s="14" t="s">
        <v>82</v>
      </c>
      <c r="BK700" s="174">
        <f>ROUND(P700*H700,2)</f>
        <v>1550</v>
      </c>
      <c r="BL700" s="14" t="s">
        <v>82</v>
      </c>
      <c r="BM700" s="173" t="s">
        <v>1291</v>
      </c>
    </row>
    <row r="701" spans="1:65" s="2" customFormat="1" ht="11.25">
      <c r="A701" s="28"/>
      <c r="B701" s="29"/>
      <c r="C701" s="30"/>
      <c r="D701" s="175" t="s">
        <v>129</v>
      </c>
      <c r="E701" s="30"/>
      <c r="F701" s="176" t="s">
        <v>1290</v>
      </c>
      <c r="G701" s="30"/>
      <c r="H701" s="30"/>
      <c r="I701" s="30"/>
      <c r="J701" s="30"/>
      <c r="K701" s="30"/>
      <c r="L701" s="30"/>
      <c r="M701" s="33"/>
      <c r="N701" s="177"/>
      <c r="O701" s="178"/>
      <c r="P701" s="65"/>
      <c r="Q701" s="65"/>
      <c r="R701" s="65"/>
      <c r="S701" s="65"/>
      <c r="T701" s="65"/>
      <c r="U701" s="65"/>
      <c r="V701" s="65"/>
      <c r="W701" s="65"/>
      <c r="X701" s="66"/>
      <c r="Y701" s="28"/>
      <c r="Z701" s="28"/>
      <c r="AA701" s="28"/>
      <c r="AB701" s="28"/>
      <c r="AC701" s="28"/>
      <c r="AD701" s="28"/>
      <c r="AE701" s="28"/>
      <c r="AT701" s="14" t="s">
        <v>129</v>
      </c>
      <c r="AU701" s="14" t="s">
        <v>74</v>
      </c>
    </row>
    <row r="702" spans="1:65" s="2" customFormat="1" ht="24.2" customHeight="1">
      <c r="A702" s="28"/>
      <c r="B702" s="29"/>
      <c r="C702" s="160" t="s">
        <v>1292</v>
      </c>
      <c r="D702" s="160" t="s">
        <v>122</v>
      </c>
      <c r="E702" s="161" t="s">
        <v>1293</v>
      </c>
      <c r="F702" s="162" t="s">
        <v>1294</v>
      </c>
      <c r="G702" s="163" t="s">
        <v>125</v>
      </c>
      <c r="H702" s="164">
        <v>1</v>
      </c>
      <c r="I702" s="165">
        <v>4650</v>
      </c>
      <c r="J702" s="166"/>
      <c r="K702" s="165">
        <f>ROUND(P702*H702,2)</f>
        <v>4650</v>
      </c>
      <c r="L702" s="162" t="s">
        <v>126</v>
      </c>
      <c r="M702" s="167"/>
      <c r="N702" s="168" t="s">
        <v>1</v>
      </c>
      <c r="O702" s="169" t="s">
        <v>37</v>
      </c>
      <c r="P702" s="170">
        <f>I702+J702</f>
        <v>4650</v>
      </c>
      <c r="Q702" s="170">
        <f>ROUND(I702*H702,2)</f>
        <v>4650</v>
      </c>
      <c r="R702" s="170">
        <f>ROUND(J702*H702,2)</f>
        <v>0</v>
      </c>
      <c r="S702" s="171">
        <v>0</v>
      </c>
      <c r="T702" s="171">
        <f>S702*H702</f>
        <v>0</v>
      </c>
      <c r="U702" s="171">
        <v>0</v>
      </c>
      <c r="V702" s="171">
        <f>U702*H702</f>
        <v>0</v>
      </c>
      <c r="W702" s="171">
        <v>0</v>
      </c>
      <c r="X702" s="172">
        <f>W702*H702</f>
        <v>0</v>
      </c>
      <c r="Y702" s="28"/>
      <c r="Z702" s="28"/>
      <c r="AA702" s="28"/>
      <c r="AB702" s="28"/>
      <c r="AC702" s="28"/>
      <c r="AD702" s="28"/>
      <c r="AE702" s="28"/>
      <c r="AR702" s="173" t="s">
        <v>84</v>
      </c>
      <c r="AT702" s="173" t="s">
        <v>122</v>
      </c>
      <c r="AU702" s="173" t="s">
        <v>74</v>
      </c>
      <c r="AY702" s="14" t="s">
        <v>127</v>
      </c>
      <c r="BE702" s="174">
        <f>IF(O702="základní",K702,0)</f>
        <v>4650</v>
      </c>
      <c r="BF702" s="174">
        <f>IF(O702="snížená",K702,0)</f>
        <v>0</v>
      </c>
      <c r="BG702" s="174">
        <f>IF(O702="zákl. přenesená",K702,0)</f>
        <v>0</v>
      </c>
      <c r="BH702" s="174">
        <f>IF(O702="sníž. přenesená",K702,0)</f>
        <v>0</v>
      </c>
      <c r="BI702" s="174">
        <f>IF(O702="nulová",K702,0)</f>
        <v>0</v>
      </c>
      <c r="BJ702" s="14" t="s">
        <v>82</v>
      </c>
      <c r="BK702" s="174">
        <f>ROUND(P702*H702,2)</f>
        <v>4650</v>
      </c>
      <c r="BL702" s="14" t="s">
        <v>82</v>
      </c>
      <c r="BM702" s="173" t="s">
        <v>1295</v>
      </c>
    </row>
    <row r="703" spans="1:65" s="2" customFormat="1" ht="19.5">
      <c r="A703" s="28"/>
      <c r="B703" s="29"/>
      <c r="C703" s="30"/>
      <c r="D703" s="175" t="s">
        <v>129</v>
      </c>
      <c r="E703" s="30"/>
      <c r="F703" s="176" t="s">
        <v>1294</v>
      </c>
      <c r="G703" s="30"/>
      <c r="H703" s="30"/>
      <c r="I703" s="30"/>
      <c r="J703" s="30"/>
      <c r="K703" s="30"/>
      <c r="L703" s="30"/>
      <c r="M703" s="33"/>
      <c r="N703" s="177"/>
      <c r="O703" s="178"/>
      <c r="P703" s="65"/>
      <c r="Q703" s="65"/>
      <c r="R703" s="65"/>
      <c r="S703" s="65"/>
      <c r="T703" s="65"/>
      <c r="U703" s="65"/>
      <c r="V703" s="65"/>
      <c r="W703" s="65"/>
      <c r="X703" s="66"/>
      <c r="Y703" s="28"/>
      <c r="Z703" s="28"/>
      <c r="AA703" s="28"/>
      <c r="AB703" s="28"/>
      <c r="AC703" s="28"/>
      <c r="AD703" s="28"/>
      <c r="AE703" s="28"/>
      <c r="AT703" s="14" t="s">
        <v>129</v>
      </c>
      <c r="AU703" s="14" t="s">
        <v>74</v>
      </c>
    </row>
    <row r="704" spans="1:65" s="2" customFormat="1" ht="24.2" customHeight="1">
      <c r="A704" s="28"/>
      <c r="B704" s="29"/>
      <c r="C704" s="160" t="s">
        <v>1296</v>
      </c>
      <c r="D704" s="160" t="s">
        <v>122</v>
      </c>
      <c r="E704" s="161" t="s">
        <v>1297</v>
      </c>
      <c r="F704" s="162" t="s">
        <v>1298</v>
      </c>
      <c r="G704" s="163" t="s">
        <v>125</v>
      </c>
      <c r="H704" s="164">
        <v>1</v>
      </c>
      <c r="I704" s="165">
        <v>200</v>
      </c>
      <c r="J704" s="166"/>
      <c r="K704" s="165">
        <f>ROUND(P704*H704,2)</f>
        <v>200</v>
      </c>
      <c r="L704" s="162" t="s">
        <v>126</v>
      </c>
      <c r="M704" s="167"/>
      <c r="N704" s="168" t="s">
        <v>1</v>
      </c>
      <c r="O704" s="169" t="s">
        <v>37</v>
      </c>
      <c r="P704" s="170">
        <f>I704+J704</f>
        <v>200</v>
      </c>
      <c r="Q704" s="170">
        <f>ROUND(I704*H704,2)</f>
        <v>200</v>
      </c>
      <c r="R704" s="170">
        <f>ROUND(J704*H704,2)</f>
        <v>0</v>
      </c>
      <c r="S704" s="171">
        <v>0</v>
      </c>
      <c r="T704" s="171">
        <f>S704*H704</f>
        <v>0</v>
      </c>
      <c r="U704" s="171">
        <v>0</v>
      </c>
      <c r="V704" s="171">
        <f>U704*H704</f>
        <v>0</v>
      </c>
      <c r="W704" s="171">
        <v>0</v>
      </c>
      <c r="X704" s="172">
        <f>W704*H704</f>
        <v>0</v>
      </c>
      <c r="Y704" s="28"/>
      <c r="Z704" s="28"/>
      <c r="AA704" s="28"/>
      <c r="AB704" s="28"/>
      <c r="AC704" s="28"/>
      <c r="AD704" s="28"/>
      <c r="AE704" s="28"/>
      <c r="AR704" s="173" t="s">
        <v>84</v>
      </c>
      <c r="AT704" s="173" t="s">
        <v>122</v>
      </c>
      <c r="AU704" s="173" t="s">
        <v>74</v>
      </c>
      <c r="AY704" s="14" t="s">
        <v>127</v>
      </c>
      <c r="BE704" s="174">
        <f>IF(O704="základní",K704,0)</f>
        <v>200</v>
      </c>
      <c r="BF704" s="174">
        <f>IF(O704="snížená",K704,0)</f>
        <v>0</v>
      </c>
      <c r="BG704" s="174">
        <f>IF(O704="zákl. přenesená",K704,0)</f>
        <v>0</v>
      </c>
      <c r="BH704" s="174">
        <f>IF(O704="sníž. přenesená",K704,0)</f>
        <v>0</v>
      </c>
      <c r="BI704" s="174">
        <f>IF(O704="nulová",K704,0)</f>
        <v>0</v>
      </c>
      <c r="BJ704" s="14" t="s">
        <v>82</v>
      </c>
      <c r="BK704" s="174">
        <f>ROUND(P704*H704,2)</f>
        <v>200</v>
      </c>
      <c r="BL704" s="14" t="s">
        <v>82</v>
      </c>
      <c r="BM704" s="173" t="s">
        <v>1299</v>
      </c>
    </row>
    <row r="705" spans="1:65" s="2" customFormat="1" ht="11.25">
      <c r="A705" s="28"/>
      <c r="B705" s="29"/>
      <c r="C705" s="30"/>
      <c r="D705" s="175" t="s">
        <v>129</v>
      </c>
      <c r="E705" s="30"/>
      <c r="F705" s="176" t="s">
        <v>1298</v>
      </c>
      <c r="G705" s="30"/>
      <c r="H705" s="30"/>
      <c r="I705" s="30"/>
      <c r="J705" s="30"/>
      <c r="K705" s="30"/>
      <c r="L705" s="30"/>
      <c r="M705" s="33"/>
      <c r="N705" s="177"/>
      <c r="O705" s="178"/>
      <c r="P705" s="65"/>
      <c r="Q705" s="65"/>
      <c r="R705" s="65"/>
      <c r="S705" s="65"/>
      <c r="T705" s="65"/>
      <c r="U705" s="65"/>
      <c r="V705" s="65"/>
      <c r="W705" s="65"/>
      <c r="X705" s="66"/>
      <c r="Y705" s="28"/>
      <c r="Z705" s="28"/>
      <c r="AA705" s="28"/>
      <c r="AB705" s="28"/>
      <c r="AC705" s="28"/>
      <c r="AD705" s="28"/>
      <c r="AE705" s="28"/>
      <c r="AT705" s="14" t="s">
        <v>129</v>
      </c>
      <c r="AU705" s="14" t="s">
        <v>74</v>
      </c>
    </row>
    <row r="706" spans="1:65" s="2" customFormat="1" ht="37.9" customHeight="1">
      <c r="A706" s="28"/>
      <c r="B706" s="29"/>
      <c r="C706" s="160" t="s">
        <v>1300</v>
      </c>
      <c r="D706" s="160" t="s">
        <v>122</v>
      </c>
      <c r="E706" s="161" t="s">
        <v>1301</v>
      </c>
      <c r="F706" s="162" t="s">
        <v>1302</v>
      </c>
      <c r="G706" s="163" t="s">
        <v>125</v>
      </c>
      <c r="H706" s="164">
        <v>1</v>
      </c>
      <c r="I706" s="165">
        <v>6130</v>
      </c>
      <c r="J706" s="166"/>
      <c r="K706" s="165">
        <f>ROUND(P706*H706,2)</f>
        <v>6130</v>
      </c>
      <c r="L706" s="162" t="s">
        <v>126</v>
      </c>
      <c r="M706" s="167"/>
      <c r="N706" s="168" t="s">
        <v>1</v>
      </c>
      <c r="O706" s="169" t="s">
        <v>37</v>
      </c>
      <c r="P706" s="170">
        <f>I706+J706</f>
        <v>6130</v>
      </c>
      <c r="Q706" s="170">
        <f>ROUND(I706*H706,2)</f>
        <v>6130</v>
      </c>
      <c r="R706" s="170">
        <f>ROUND(J706*H706,2)</f>
        <v>0</v>
      </c>
      <c r="S706" s="171">
        <v>0</v>
      </c>
      <c r="T706" s="171">
        <f>S706*H706</f>
        <v>0</v>
      </c>
      <c r="U706" s="171">
        <v>0</v>
      </c>
      <c r="V706" s="171">
        <f>U706*H706</f>
        <v>0</v>
      </c>
      <c r="W706" s="171">
        <v>0</v>
      </c>
      <c r="X706" s="172">
        <f>W706*H706</f>
        <v>0</v>
      </c>
      <c r="Y706" s="28"/>
      <c r="Z706" s="28"/>
      <c r="AA706" s="28"/>
      <c r="AB706" s="28"/>
      <c r="AC706" s="28"/>
      <c r="AD706" s="28"/>
      <c r="AE706" s="28"/>
      <c r="AR706" s="173" t="s">
        <v>84</v>
      </c>
      <c r="AT706" s="173" t="s">
        <v>122</v>
      </c>
      <c r="AU706" s="173" t="s">
        <v>74</v>
      </c>
      <c r="AY706" s="14" t="s">
        <v>127</v>
      </c>
      <c r="BE706" s="174">
        <f>IF(O706="základní",K706,0)</f>
        <v>6130</v>
      </c>
      <c r="BF706" s="174">
        <f>IF(O706="snížená",K706,0)</f>
        <v>0</v>
      </c>
      <c r="BG706" s="174">
        <f>IF(O706="zákl. přenesená",K706,0)</f>
        <v>0</v>
      </c>
      <c r="BH706" s="174">
        <f>IF(O706="sníž. přenesená",K706,0)</f>
        <v>0</v>
      </c>
      <c r="BI706" s="174">
        <f>IF(O706="nulová",K706,0)</f>
        <v>0</v>
      </c>
      <c r="BJ706" s="14" t="s">
        <v>82</v>
      </c>
      <c r="BK706" s="174">
        <f>ROUND(P706*H706,2)</f>
        <v>6130</v>
      </c>
      <c r="BL706" s="14" t="s">
        <v>82</v>
      </c>
      <c r="BM706" s="173" t="s">
        <v>1303</v>
      </c>
    </row>
    <row r="707" spans="1:65" s="2" customFormat="1" ht="19.5">
      <c r="A707" s="28"/>
      <c r="B707" s="29"/>
      <c r="C707" s="30"/>
      <c r="D707" s="175" t="s">
        <v>129</v>
      </c>
      <c r="E707" s="30"/>
      <c r="F707" s="176" t="s">
        <v>1302</v>
      </c>
      <c r="G707" s="30"/>
      <c r="H707" s="30"/>
      <c r="I707" s="30"/>
      <c r="J707" s="30"/>
      <c r="K707" s="30"/>
      <c r="L707" s="30"/>
      <c r="M707" s="33"/>
      <c r="N707" s="177"/>
      <c r="O707" s="178"/>
      <c r="P707" s="65"/>
      <c r="Q707" s="65"/>
      <c r="R707" s="65"/>
      <c r="S707" s="65"/>
      <c r="T707" s="65"/>
      <c r="U707" s="65"/>
      <c r="V707" s="65"/>
      <c r="W707" s="65"/>
      <c r="X707" s="66"/>
      <c r="Y707" s="28"/>
      <c r="Z707" s="28"/>
      <c r="AA707" s="28"/>
      <c r="AB707" s="28"/>
      <c r="AC707" s="28"/>
      <c r="AD707" s="28"/>
      <c r="AE707" s="28"/>
      <c r="AT707" s="14" t="s">
        <v>129</v>
      </c>
      <c r="AU707" s="14" t="s">
        <v>74</v>
      </c>
    </row>
    <row r="708" spans="1:65" s="2" customFormat="1" ht="33" customHeight="1">
      <c r="A708" s="28"/>
      <c r="B708" s="29"/>
      <c r="C708" s="160" t="s">
        <v>1304</v>
      </c>
      <c r="D708" s="160" t="s">
        <v>122</v>
      </c>
      <c r="E708" s="161" t="s">
        <v>1305</v>
      </c>
      <c r="F708" s="162" t="s">
        <v>1306</v>
      </c>
      <c r="G708" s="163" t="s">
        <v>125</v>
      </c>
      <c r="H708" s="164">
        <v>1</v>
      </c>
      <c r="I708" s="165">
        <v>650</v>
      </c>
      <c r="J708" s="166"/>
      <c r="K708" s="165">
        <f>ROUND(P708*H708,2)</f>
        <v>650</v>
      </c>
      <c r="L708" s="162" t="s">
        <v>126</v>
      </c>
      <c r="M708" s="167"/>
      <c r="N708" s="168" t="s">
        <v>1</v>
      </c>
      <c r="O708" s="169" t="s">
        <v>37</v>
      </c>
      <c r="P708" s="170">
        <f>I708+J708</f>
        <v>650</v>
      </c>
      <c r="Q708" s="170">
        <f>ROUND(I708*H708,2)</f>
        <v>650</v>
      </c>
      <c r="R708" s="170">
        <f>ROUND(J708*H708,2)</f>
        <v>0</v>
      </c>
      <c r="S708" s="171">
        <v>0</v>
      </c>
      <c r="T708" s="171">
        <f>S708*H708</f>
        <v>0</v>
      </c>
      <c r="U708" s="171">
        <v>0</v>
      </c>
      <c r="V708" s="171">
        <f>U708*H708</f>
        <v>0</v>
      </c>
      <c r="W708" s="171">
        <v>0</v>
      </c>
      <c r="X708" s="172">
        <f>W708*H708</f>
        <v>0</v>
      </c>
      <c r="Y708" s="28"/>
      <c r="Z708" s="28"/>
      <c r="AA708" s="28"/>
      <c r="AB708" s="28"/>
      <c r="AC708" s="28"/>
      <c r="AD708" s="28"/>
      <c r="AE708" s="28"/>
      <c r="AR708" s="173" t="s">
        <v>84</v>
      </c>
      <c r="AT708" s="173" t="s">
        <v>122</v>
      </c>
      <c r="AU708" s="173" t="s">
        <v>74</v>
      </c>
      <c r="AY708" s="14" t="s">
        <v>127</v>
      </c>
      <c r="BE708" s="174">
        <f>IF(O708="základní",K708,0)</f>
        <v>650</v>
      </c>
      <c r="BF708" s="174">
        <f>IF(O708="snížená",K708,0)</f>
        <v>0</v>
      </c>
      <c r="BG708" s="174">
        <f>IF(O708="zákl. přenesená",K708,0)</f>
        <v>0</v>
      </c>
      <c r="BH708" s="174">
        <f>IF(O708="sníž. přenesená",K708,0)</f>
        <v>0</v>
      </c>
      <c r="BI708" s="174">
        <f>IF(O708="nulová",K708,0)</f>
        <v>0</v>
      </c>
      <c r="BJ708" s="14" t="s">
        <v>82</v>
      </c>
      <c r="BK708" s="174">
        <f>ROUND(P708*H708,2)</f>
        <v>650</v>
      </c>
      <c r="BL708" s="14" t="s">
        <v>82</v>
      </c>
      <c r="BM708" s="173" t="s">
        <v>1307</v>
      </c>
    </row>
    <row r="709" spans="1:65" s="2" customFormat="1" ht="19.5">
      <c r="A709" s="28"/>
      <c r="B709" s="29"/>
      <c r="C709" s="30"/>
      <c r="D709" s="175" t="s">
        <v>129</v>
      </c>
      <c r="E709" s="30"/>
      <c r="F709" s="176" t="s">
        <v>1306</v>
      </c>
      <c r="G709" s="30"/>
      <c r="H709" s="30"/>
      <c r="I709" s="30"/>
      <c r="J709" s="30"/>
      <c r="K709" s="30"/>
      <c r="L709" s="30"/>
      <c r="M709" s="33"/>
      <c r="N709" s="177"/>
      <c r="O709" s="178"/>
      <c r="P709" s="65"/>
      <c r="Q709" s="65"/>
      <c r="R709" s="65"/>
      <c r="S709" s="65"/>
      <c r="T709" s="65"/>
      <c r="U709" s="65"/>
      <c r="V709" s="65"/>
      <c r="W709" s="65"/>
      <c r="X709" s="66"/>
      <c r="Y709" s="28"/>
      <c r="Z709" s="28"/>
      <c r="AA709" s="28"/>
      <c r="AB709" s="28"/>
      <c r="AC709" s="28"/>
      <c r="AD709" s="28"/>
      <c r="AE709" s="28"/>
      <c r="AT709" s="14" t="s">
        <v>129</v>
      </c>
      <c r="AU709" s="14" t="s">
        <v>74</v>
      </c>
    </row>
    <row r="710" spans="1:65" s="2" customFormat="1" ht="24.2" customHeight="1">
      <c r="A710" s="28"/>
      <c r="B710" s="29"/>
      <c r="C710" s="160" t="s">
        <v>1308</v>
      </c>
      <c r="D710" s="160" t="s">
        <v>122</v>
      </c>
      <c r="E710" s="161" t="s">
        <v>1309</v>
      </c>
      <c r="F710" s="162" t="s">
        <v>1310</v>
      </c>
      <c r="G710" s="163" t="s">
        <v>125</v>
      </c>
      <c r="H710" s="164">
        <v>1</v>
      </c>
      <c r="I710" s="165">
        <v>2180</v>
      </c>
      <c r="J710" s="166"/>
      <c r="K710" s="165">
        <f>ROUND(P710*H710,2)</f>
        <v>2180</v>
      </c>
      <c r="L710" s="162" t="s">
        <v>126</v>
      </c>
      <c r="M710" s="167"/>
      <c r="N710" s="168" t="s">
        <v>1</v>
      </c>
      <c r="O710" s="169" t="s">
        <v>37</v>
      </c>
      <c r="P710" s="170">
        <f>I710+J710</f>
        <v>2180</v>
      </c>
      <c r="Q710" s="170">
        <f>ROUND(I710*H710,2)</f>
        <v>2180</v>
      </c>
      <c r="R710" s="170">
        <f>ROUND(J710*H710,2)</f>
        <v>0</v>
      </c>
      <c r="S710" s="171">
        <v>0</v>
      </c>
      <c r="T710" s="171">
        <f>S710*H710</f>
        <v>0</v>
      </c>
      <c r="U710" s="171">
        <v>0</v>
      </c>
      <c r="V710" s="171">
        <f>U710*H710</f>
        <v>0</v>
      </c>
      <c r="W710" s="171">
        <v>0</v>
      </c>
      <c r="X710" s="172">
        <f>W710*H710</f>
        <v>0</v>
      </c>
      <c r="Y710" s="28"/>
      <c r="Z710" s="28"/>
      <c r="AA710" s="28"/>
      <c r="AB710" s="28"/>
      <c r="AC710" s="28"/>
      <c r="AD710" s="28"/>
      <c r="AE710" s="28"/>
      <c r="AR710" s="173" t="s">
        <v>84</v>
      </c>
      <c r="AT710" s="173" t="s">
        <v>122</v>
      </c>
      <c r="AU710" s="173" t="s">
        <v>74</v>
      </c>
      <c r="AY710" s="14" t="s">
        <v>127</v>
      </c>
      <c r="BE710" s="174">
        <f>IF(O710="základní",K710,0)</f>
        <v>2180</v>
      </c>
      <c r="BF710" s="174">
        <f>IF(O710="snížená",K710,0)</f>
        <v>0</v>
      </c>
      <c r="BG710" s="174">
        <f>IF(O710="zákl. přenesená",K710,0)</f>
        <v>0</v>
      </c>
      <c r="BH710" s="174">
        <f>IF(O710="sníž. přenesená",K710,0)</f>
        <v>0</v>
      </c>
      <c r="BI710" s="174">
        <f>IF(O710="nulová",K710,0)</f>
        <v>0</v>
      </c>
      <c r="BJ710" s="14" t="s">
        <v>82</v>
      </c>
      <c r="BK710" s="174">
        <f>ROUND(P710*H710,2)</f>
        <v>2180</v>
      </c>
      <c r="BL710" s="14" t="s">
        <v>82</v>
      </c>
      <c r="BM710" s="173" t="s">
        <v>1311</v>
      </c>
    </row>
    <row r="711" spans="1:65" s="2" customFormat="1" ht="19.5">
      <c r="A711" s="28"/>
      <c r="B711" s="29"/>
      <c r="C711" s="30"/>
      <c r="D711" s="175" t="s">
        <v>129</v>
      </c>
      <c r="E711" s="30"/>
      <c r="F711" s="176" t="s">
        <v>1310</v>
      </c>
      <c r="G711" s="30"/>
      <c r="H711" s="30"/>
      <c r="I711" s="30"/>
      <c r="J711" s="30"/>
      <c r="K711" s="30"/>
      <c r="L711" s="30"/>
      <c r="M711" s="33"/>
      <c r="N711" s="177"/>
      <c r="O711" s="178"/>
      <c r="P711" s="65"/>
      <c r="Q711" s="65"/>
      <c r="R711" s="65"/>
      <c r="S711" s="65"/>
      <c r="T711" s="65"/>
      <c r="U711" s="65"/>
      <c r="V711" s="65"/>
      <c r="W711" s="65"/>
      <c r="X711" s="66"/>
      <c r="Y711" s="28"/>
      <c r="Z711" s="28"/>
      <c r="AA711" s="28"/>
      <c r="AB711" s="28"/>
      <c r="AC711" s="28"/>
      <c r="AD711" s="28"/>
      <c r="AE711" s="28"/>
      <c r="AT711" s="14" t="s">
        <v>129</v>
      </c>
      <c r="AU711" s="14" t="s">
        <v>74</v>
      </c>
    </row>
    <row r="712" spans="1:65" s="2" customFormat="1" ht="24.2" customHeight="1">
      <c r="A712" s="28"/>
      <c r="B712" s="29"/>
      <c r="C712" s="160" t="s">
        <v>1312</v>
      </c>
      <c r="D712" s="160" t="s">
        <v>122</v>
      </c>
      <c r="E712" s="161" t="s">
        <v>1313</v>
      </c>
      <c r="F712" s="162" t="s">
        <v>1314</v>
      </c>
      <c r="G712" s="163" t="s">
        <v>125</v>
      </c>
      <c r="H712" s="164">
        <v>1</v>
      </c>
      <c r="I712" s="165">
        <v>370</v>
      </c>
      <c r="J712" s="166"/>
      <c r="K712" s="165">
        <f>ROUND(P712*H712,2)</f>
        <v>370</v>
      </c>
      <c r="L712" s="162" t="s">
        <v>126</v>
      </c>
      <c r="M712" s="167"/>
      <c r="N712" s="168" t="s">
        <v>1</v>
      </c>
      <c r="O712" s="169" t="s">
        <v>37</v>
      </c>
      <c r="P712" s="170">
        <f>I712+J712</f>
        <v>370</v>
      </c>
      <c r="Q712" s="170">
        <f>ROUND(I712*H712,2)</f>
        <v>370</v>
      </c>
      <c r="R712" s="170">
        <f>ROUND(J712*H712,2)</f>
        <v>0</v>
      </c>
      <c r="S712" s="171">
        <v>0</v>
      </c>
      <c r="T712" s="171">
        <f>S712*H712</f>
        <v>0</v>
      </c>
      <c r="U712" s="171">
        <v>0</v>
      </c>
      <c r="V712" s="171">
        <f>U712*H712</f>
        <v>0</v>
      </c>
      <c r="W712" s="171">
        <v>0</v>
      </c>
      <c r="X712" s="172">
        <f>W712*H712</f>
        <v>0</v>
      </c>
      <c r="Y712" s="28"/>
      <c r="Z712" s="28"/>
      <c r="AA712" s="28"/>
      <c r="AB712" s="28"/>
      <c r="AC712" s="28"/>
      <c r="AD712" s="28"/>
      <c r="AE712" s="28"/>
      <c r="AR712" s="173" t="s">
        <v>84</v>
      </c>
      <c r="AT712" s="173" t="s">
        <v>122</v>
      </c>
      <c r="AU712" s="173" t="s">
        <v>74</v>
      </c>
      <c r="AY712" s="14" t="s">
        <v>127</v>
      </c>
      <c r="BE712" s="174">
        <f>IF(O712="základní",K712,0)</f>
        <v>370</v>
      </c>
      <c r="BF712" s="174">
        <f>IF(O712="snížená",K712,0)</f>
        <v>0</v>
      </c>
      <c r="BG712" s="174">
        <f>IF(O712="zákl. přenesená",K712,0)</f>
        <v>0</v>
      </c>
      <c r="BH712" s="174">
        <f>IF(O712="sníž. přenesená",K712,0)</f>
        <v>0</v>
      </c>
      <c r="BI712" s="174">
        <f>IF(O712="nulová",K712,0)</f>
        <v>0</v>
      </c>
      <c r="BJ712" s="14" t="s">
        <v>82</v>
      </c>
      <c r="BK712" s="174">
        <f>ROUND(P712*H712,2)</f>
        <v>370</v>
      </c>
      <c r="BL712" s="14" t="s">
        <v>82</v>
      </c>
      <c r="BM712" s="173" t="s">
        <v>1315</v>
      </c>
    </row>
    <row r="713" spans="1:65" s="2" customFormat="1" ht="19.5">
      <c r="A713" s="28"/>
      <c r="B713" s="29"/>
      <c r="C713" s="30"/>
      <c r="D713" s="175" t="s">
        <v>129</v>
      </c>
      <c r="E713" s="30"/>
      <c r="F713" s="176" t="s">
        <v>1314</v>
      </c>
      <c r="G713" s="30"/>
      <c r="H713" s="30"/>
      <c r="I713" s="30"/>
      <c r="J713" s="30"/>
      <c r="K713" s="30"/>
      <c r="L713" s="30"/>
      <c r="M713" s="33"/>
      <c r="N713" s="177"/>
      <c r="O713" s="178"/>
      <c r="P713" s="65"/>
      <c r="Q713" s="65"/>
      <c r="R713" s="65"/>
      <c r="S713" s="65"/>
      <c r="T713" s="65"/>
      <c r="U713" s="65"/>
      <c r="V713" s="65"/>
      <c r="W713" s="65"/>
      <c r="X713" s="66"/>
      <c r="Y713" s="28"/>
      <c r="Z713" s="28"/>
      <c r="AA713" s="28"/>
      <c r="AB713" s="28"/>
      <c r="AC713" s="28"/>
      <c r="AD713" s="28"/>
      <c r="AE713" s="28"/>
      <c r="AT713" s="14" t="s">
        <v>129</v>
      </c>
      <c r="AU713" s="14" t="s">
        <v>74</v>
      </c>
    </row>
    <row r="714" spans="1:65" s="2" customFormat="1" ht="33" customHeight="1">
      <c r="A714" s="28"/>
      <c r="B714" s="29"/>
      <c r="C714" s="160" t="s">
        <v>1316</v>
      </c>
      <c r="D714" s="160" t="s">
        <v>122</v>
      </c>
      <c r="E714" s="161" t="s">
        <v>1317</v>
      </c>
      <c r="F714" s="162" t="s">
        <v>1318</v>
      </c>
      <c r="G714" s="163" t="s">
        <v>694</v>
      </c>
      <c r="H714" s="164">
        <v>1</v>
      </c>
      <c r="I714" s="165">
        <v>17.600000000000001</v>
      </c>
      <c r="J714" s="166"/>
      <c r="K714" s="165">
        <f>ROUND(P714*H714,2)</f>
        <v>17.600000000000001</v>
      </c>
      <c r="L714" s="162" t="s">
        <v>126</v>
      </c>
      <c r="M714" s="167"/>
      <c r="N714" s="168" t="s">
        <v>1</v>
      </c>
      <c r="O714" s="169" t="s">
        <v>37</v>
      </c>
      <c r="P714" s="170">
        <f>I714+J714</f>
        <v>17.600000000000001</v>
      </c>
      <c r="Q714" s="170">
        <f>ROUND(I714*H714,2)</f>
        <v>17.600000000000001</v>
      </c>
      <c r="R714" s="170">
        <f>ROUND(J714*H714,2)</f>
        <v>0</v>
      </c>
      <c r="S714" s="171">
        <v>0</v>
      </c>
      <c r="T714" s="171">
        <f>S714*H714</f>
        <v>0</v>
      </c>
      <c r="U714" s="171">
        <v>0</v>
      </c>
      <c r="V714" s="171">
        <f>U714*H714</f>
        <v>0</v>
      </c>
      <c r="W714" s="171">
        <v>0</v>
      </c>
      <c r="X714" s="172">
        <f>W714*H714</f>
        <v>0</v>
      </c>
      <c r="Y714" s="28"/>
      <c r="Z714" s="28"/>
      <c r="AA714" s="28"/>
      <c r="AB714" s="28"/>
      <c r="AC714" s="28"/>
      <c r="AD714" s="28"/>
      <c r="AE714" s="28"/>
      <c r="AR714" s="173" t="s">
        <v>84</v>
      </c>
      <c r="AT714" s="173" t="s">
        <v>122</v>
      </c>
      <c r="AU714" s="173" t="s">
        <v>74</v>
      </c>
      <c r="AY714" s="14" t="s">
        <v>127</v>
      </c>
      <c r="BE714" s="174">
        <f>IF(O714="základní",K714,0)</f>
        <v>17.600000000000001</v>
      </c>
      <c r="BF714" s="174">
        <f>IF(O714="snížená",K714,0)</f>
        <v>0</v>
      </c>
      <c r="BG714" s="174">
        <f>IF(O714="zákl. přenesená",K714,0)</f>
        <v>0</v>
      </c>
      <c r="BH714" s="174">
        <f>IF(O714="sníž. přenesená",K714,0)</f>
        <v>0</v>
      </c>
      <c r="BI714" s="174">
        <f>IF(O714="nulová",K714,0)</f>
        <v>0</v>
      </c>
      <c r="BJ714" s="14" t="s">
        <v>82</v>
      </c>
      <c r="BK714" s="174">
        <f>ROUND(P714*H714,2)</f>
        <v>17.600000000000001</v>
      </c>
      <c r="BL714" s="14" t="s">
        <v>82</v>
      </c>
      <c r="BM714" s="173" t="s">
        <v>1319</v>
      </c>
    </row>
    <row r="715" spans="1:65" s="2" customFormat="1" ht="19.5">
      <c r="A715" s="28"/>
      <c r="B715" s="29"/>
      <c r="C715" s="30"/>
      <c r="D715" s="175" t="s">
        <v>129</v>
      </c>
      <c r="E715" s="30"/>
      <c r="F715" s="176" t="s">
        <v>1318</v>
      </c>
      <c r="G715" s="30"/>
      <c r="H715" s="30"/>
      <c r="I715" s="30"/>
      <c r="J715" s="30"/>
      <c r="K715" s="30"/>
      <c r="L715" s="30"/>
      <c r="M715" s="33"/>
      <c r="N715" s="177"/>
      <c r="O715" s="178"/>
      <c r="P715" s="65"/>
      <c r="Q715" s="65"/>
      <c r="R715" s="65"/>
      <c r="S715" s="65"/>
      <c r="T715" s="65"/>
      <c r="U715" s="65"/>
      <c r="V715" s="65"/>
      <c r="W715" s="65"/>
      <c r="X715" s="66"/>
      <c r="Y715" s="28"/>
      <c r="Z715" s="28"/>
      <c r="AA715" s="28"/>
      <c r="AB715" s="28"/>
      <c r="AC715" s="28"/>
      <c r="AD715" s="28"/>
      <c r="AE715" s="28"/>
      <c r="AT715" s="14" t="s">
        <v>129</v>
      </c>
      <c r="AU715" s="14" t="s">
        <v>74</v>
      </c>
    </row>
    <row r="716" spans="1:65" s="2" customFormat="1" ht="33" customHeight="1">
      <c r="A716" s="28"/>
      <c r="B716" s="29"/>
      <c r="C716" s="160" t="s">
        <v>1320</v>
      </c>
      <c r="D716" s="160" t="s">
        <v>122</v>
      </c>
      <c r="E716" s="161" t="s">
        <v>1321</v>
      </c>
      <c r="F716" s="162" t="s">
        <v>1322</v>
      </c>
      <c r="G716" s="163" t="s">
        <v>694</v>
      </c>
      <c r="H716" s="164">
        <v>1</v>
      </c>
      <c r="I716" s="165">
        <v>27.3</v>
      </c>
      <c r="J716" s="166"/>
      <c r="K716" s="165">
        <f>ROUND(P716*H716,2)</f>
        <v>27.3</v>
      </c>
      <c r="L716" s="162" t="s">
        <v>126</v>
      </c>
      <c r="M716" s="167"/>
      <c r="N716" s="168" t="s">
        <v>1</v>
      </c>
      <c r="O716" s="169" t="s">
        <v>37</v>
      </c>
      <c r="P716" s="170">
        <f>I716+J716</f>
        <v>27.3</v>
      </c>
      <c r="Q716" s="170">
        <f>ROUND(I716*H716,2)</f>
        <v>27.3</v>
      </c>
      <c r="R716" s="170">
        <f>ROUND(J716*H716,2)</f>
        <v>0</v>
      </c>
      <c r="S716" s="171">
        <v>0</v>
      </c>
      <c r="T716" s="171">
        <f>S716*H716</f>
        <v>0</v>
      </c>
      <c r="U716" s="171">
        <v>0</v>
      </c>
      <c r="V716" s="171">
        <f>U716*H716</f>
        <v>0</v>
      </c>
      <c r="W716" s="171">
        <v>0</v>
      </c>
      <c r="X716" s="172">
        <f>W716*H716</f>
        <v>0</v>
      </c>
      <c r="Y716" s="28"/>
      <c r="Z716" s="28"/>
      <c r="AA716" s="28"/>
      <c r="AB716" s="28"/>
      <c r="AC716" s="28"/>
      <c r="AD716" s="28"/>
      <c r="AE716" s="28"/>
      <c r="AR716" s="173" t="s">
        <v>84</v>
      </c>
      <c r="AT716" s="173" t="s">
        <v>122</v>
      </c>
      <c r="AU716" s="173" t="s">
        <v>74</v>
      </c>
      <c r="AY716" s="14" t="s">
        <v>127</v>
      </c>
      <c r="BE716" s="174">
        <f>IF(O716="základní",K716,0)</f>
        <v>27.3</v>
      </c>
      <c r="BF716" s="174">
        <f>IF(O716="snížená",K716,0)</f>
        <v>0</v>
      </c>
      <c r="BG716" s="174">
        <f>IF(O716="zákl. přenesená",K716,0)</f>
        <v>0</v>
      </c>
      <c r="BH716" s="174">
        <f>IF(O716="sníž. přenesená",K716,0)</f>
        <v>0</v>
      </c>
      <c r="BI716" s="174">
        <f>IF(O716="nulová",K716,0)</f>
        <v>0</v>
      </c>
      <c r="BJ716" s="14" t="s">
        <v>82</v>
      </c>
      <c r="BK716" s="174">
        <f>ROUND(P716*H716,2)</f>
        <v>27.3</v>
      </c>
      <c r="BL716" s="14" t="s">
        <v>82</v>
      </c>
      <c r="BM716" s="173" t="s">
        <v>1323</v>
      </c>
    </row>
    <row r="717" spans="1:65" s="2" customFormat="1" ht="19.5">
      <c r="A717" s="28"/>
      <c r="B717" s="29"/>
      <c r="C717" s="30"/>
      <c r="D717" s="175" t="s">
        <v>129</v>
      </c>
      <c r="E717" s="30"/>
      <c r="F717" s="176" t="s">
        <v>1322</v>
      </c>
      <c r="G717" s="30"/>
      <c r="H717" s="30"/>
      <c r="I717" s="30"/>
      <c r="J717" s="30"/>
      <c r="K717" s="30"/>
      <c r="L717" s="30"/>
      <c r="M717" s="33"/>
      <c r="N717" s="177"/>
      <c r="O717" s="178"/>
      <c r="P717" s="65"/>
      <c r="Q717" s="65"/>
      <c r="R717" s="65"/>
      <c r="S717" s="65"/>
      <c r="T717" s="65"/>
      <c r="U717" s="65"/>
      <c r="V717" s="65"/>
      <c r="W717" s="65"/>
      <c r="X717" s="66"/>
      <c r="Y717" s="28"/>
      <c r="Z717" s="28"/>
      <c r="AA717" s="28"/>
      <c r="AB717" s="28"/>
      <c r="AC717" s="28"/>
      <c r="AD717" s="28"/>
      <c r="AE717" s="28"/>
      <c r="AT717" s="14" t="s">
        <v>129</v>
      </c>
      <c r="AU717" s="14" t="s">
        <v>74</v>
      </c>
    </row>
    <row r="718" spans="1:65" s="2" customFormat="1" ht="49.15" customHeight="1">
      <c r="A718" s="28"/>
      <c r="B718" s="29"/>
      <c r="C718" s="160" t="s">
        <v>1324</v>
      </c>
      <c r="D718" s="160" t="s">
        <v>122</v>
      </c>
      <c r="E718" s="161" t="s">
        <v>1325</v>
      </c>
      <c r="F718" s="162" t="s">
        <v>1326</v>
      </c>
      <c r="G718" s="163" t="s">
        <v>694</v>
      </c>
      <c r="H718" s="164">
        <v>1</v>
      </c>
      <c r="I718" s="165">
        <v>10.8</v>
      </c>
      <c r="J718" s="166"/>
      <c r="K718" s="165">
        <f>ROUND(P718*H718,2)</f>
        <v>10.8</v>
      </c>
      <c r="L718" s="162" t="s">
        <v>126</v>
      </c>
      <c r="M718" s="167"/>
      <c r="N718" s="168" t="s">
        <v>1</v>
      </c>
      <c r="O718" s="169" t="s">
        <v>37</v>
      </c>
      <c r="P718" s="170">
        <f>I718+J718</f>
        <v>10.8</v>
      </c>
      <c r="Q718" s="170">
        <f>ROUND(I718*H718,2)</f>
        <v>10.8</v>
      </c>
      <c r="R718" s="170">
        <f>ROUND(J718*H718,2)</f>
        <v>0</v>
      </c>
      <c r="S718" s="171">
        <v>0</v>
      </c>
      <c r="T718" s="171">
        <f>S718*H718</f>
        <v>0</v>
      </c>
      <c r="U718" s="171">
        <v>0</v>
      </c>
      <c r="V718" s="171">
        <f>U718*H718</f>
        <v>0</v>
      </c>
      <c r="W718" s="171">
        <v>0</v>
      </c>
      <c r="X718" s="172">
        <f>W718*H718</f>
        <v>0</v>
      </c>
      <c r="Y718" s="28"/>
      <c r="Z718" s="28"/>
      <c r="AA718" s="28"/>
      <c r="AB718" s="28"/>
      <c r="AC718" s="28"/>
      <c r="AD718" s="28"/>
      <c r="AE718" s="28"/>
      <c r="AR718" s="173" t="s">
        <v>84</v>
      </c>
      <c r="AT718" s="173" t="s">
        <v>122</v>
      </c>
      <c r="AU718" s="173" t="s">
        <v>74</v>
      </c>
      <c r="AY718" s="14" t="s">
        <v>127</v>
      </c>
      <c r="BE718" s="174">
        <f>IF(O718="základní",K718,0)</f>
        <v>10.8</v>
      </c>
      <c r="BF718" s="174">
        <f>IF(O718="snížená",K718,0)</f>
        <v>0</v>
      </c>
      <c r="BG718" s="174">
        <f>IF(O718="zákl. přenesená",K718,0)</f>
        <v>0</v>
      </c>
      <c r="BH718" s="174">
        <f>IF(O718="sníž. přenesená",K718,0)</f>
        <v>0</v>
      </c>
      <c r="BI718" s="174">
        <f>IF(O718="nulová",K718,0)</f>
        <v>0</v>
      </c>
      <c r="BJ718" s="14" t="s">
        <v>82</v>
      </c>
      <c r="BK718" s="174">
        <f>ROUND(P718*H718,2)</f>
        <v>10.8</v>
      </c>
      <c r="BL718" s="14" t="s">
        <v>82</v>
      </c>
      <c r="BM718" s="173" t="s">
        <v>1327</v>
      </c>
    </row>
    <row r="719" spans="1:65" s="2" customFormat="1" ht="29.25">
      <c r="A719" s="28"/>
      <c r="B719" s="29"/>
      <c r="C719" s="30"/>
      <c r="D719" s="175" t="s">
        <v>129</v>
      </c>
      <c r="E719" s="30"/>
      <c r="F719" s="176" t="s">
        <v>1326</v>
      </c>
      <c r="G719" s="30"/>
      <c r="H719" s="30"/>
      <c r="I719" s="30"/>
      <c r="J719" s="30"/>
      <c r="K719" s="30"/>
      <c r="L719" s="30"/>
      <c r="M719" s="33"/>
      <c r="N719" s="177"/>
      <c r="O719" s="178"/>
      <c r="P719" s="65"/>
      <c r="Q719" s="65"/>
      <c r="R719" s="65"/>
      <c r="S719" s="65"/>
      <c r="T719" s="65"/>
      <c r="U719" s="65"/>
      <c r="V719" s="65"/>
      <c r="W719" s="65"/>
      <c r="X719" s="66"/>
      <c r="Y719" s="28"/>
      <c r="Z719" s="28"/>
      <c r="AA719" s="28"/>
      <c r="AB719" s="28"/>
      <c r="AC719" s="28"/>
      <c r="AD719" s="28"/>
      <c r="AE719" s="28"/>
      <c r="AT719" s="14" t="s">
        <v>129</v>
      </c>
      <c r="AU719" s="14" t="s">
        <v>74</v>
      </c>
    </row>
    <row r="720" spans="1:65" s="2" customFormat="1" ht="49.15" customHeight="1">
      <c r="A720" s="28"/>
      <c r="B720" s="29"/>
      <c r="C720" s="160" t="s">
        <v>1328</v>
      </c>
      <c r="D720" s="160" t="s">
        <v>122</v>
      </c>
      <c r="E720" s="161" t="s">
        <v>1329</v>
      </c>
      <c r="F720" s="162" t="s">
        <v>1330</v>
      </c>
      <c r="G720" s="163" t="s">
        <v>694</v>
      </c>
      <c r="H720" s="164">
        <v>1</v>
      </c>
      <c r="I720" s="165">
        <v>13.4</v>
      </c>
      <c r="J720" s="166"/>
      <c r="K720" s="165">
        <f>ROUND(P720*H720,2)</f>
        <v>13.4</v>
      </c>
      <c r="L720" s="162" t="s">
        <v>126</v>
      </c>
      <c r="M720" s="167"/>
      <c r="N720" s="168" t="s">
        <v>1</v>
      </c>
      <c r="O720" s="169" t="s">
        <v>37</v>
      </c>
      <c r="P720" s="170">
        <f>I720+J720</f>
        <v>13.4</v>
      </c>
      <c r="Q720" s="170">
        <f>ROUND(I720*H720,2)</f>
        <v>13.4</v>
      </c>
      <c r="R720" s="170">
        <f>ROUND(J720*H720,2)</f>
        <v>0</v>
      </c>
      <c r="S720" s="171">
        <v>0</v>
      </c>
      <c r="T720" s="171">
        <f>S720*H720</f>
        <v>0</v>
      </c>
      <c r="U720" s="171">
        <v>0</v>
      </c>
      <c r="V720" s="171">
        <f>U720*H720</f>
        <v>0</v>
      </c>
      <c r="W720" s="171">
        <v>0</v>
      </c>
      <c r="X720" s="172">
        <f>W720*H720</f>
        <v>0</v>
      </c>
      <c r="Y720" s="28"/>
      <c r="Z720" s="28"/>
      <c r="AA720" s="28"/>
      <c r="AB720" s="28"/>
      <c r="AC720" s="28"/>
      <c r="AD720" s="28"/>
      <c r="AE720" s="28"/>
      <c r="AR720" s="173" t="s">
        <v>84</v>
      </c>
      <c r="AT720" s="173" t="s">
        <v>122</v>
      </c>
      <c r="AU720" s="173" t="s">
        <v>74</v>
      </c>
      <c r="AY720" s="14" t="s">
        <v>127</v>
      </c>
      <c r="BE720" s="174">
        <f>IF(O720="základní",K720,0)</f>
        <v>13.4</v>
      </c>
      <c r="BF720" s="174">
        <f>IF(O720="snížená",K720,0)</f>
        <v>0</v>
      </c>
      <c r="BG720" s="174">
        <f>IF(O720="zákl. přenesená",K720,0)</f>
        <v>0</v>
      </c>
      <c r="BH720" s="174">
        <f>IF(O720="sníž. přenesená",K720,0)</f>
        <v>0</v>
      </c>
      <c r="BI720" s="174">
        <f>IF(O720="nulová",K720,0)</f>
        <v>0</v>
      </c>
      <c r="BJ720" s="14" t="s">
        <v>82</v>
      </c>
      <c r="BK720" s="174">
        <f>ROUND(P720*H720,2)</f>
        <v>13.4</v>
      </c>
      <c r="BL720" s="14" t="s">
        <v>82</v>
      </c>
      <c r="BM720" s="173" t="s">
        <v>1331</v>
      </c>
    </row>
    <row r="721" spans="1:65" s="2" customFormat="1" ht="29.25">
      <c r="A721" s="28"/>
      <c r="B721" s="29"/>
      <c r="C721" s="30"/>
      <c r="D721" s="175" t="s">
        <v>129</v>
      </c>
      <c r="E721" s="30"/>
      <c r="F721" s="176" t="s">
        <v>1330</v>
      </c>
      <c r="G721" s="30"/>
      <c r="H721" s="30"/>
      <c r="I721" s="30"/>
      <c r="J721" s="30"/>
      <c r="K721" s="30"/>
      <c r="L721" s="30"/>
      <c r="M721" s="33"/>
      <c r="N721" s="177"/>
      <c r="O721" s="178"/>
      <c r="P721" s="65"/>
      <c r="Q721" s="65"/>
      <c r="R721" s="65"/>
      <c r="S721" s="65"/>
      <c r="T721" s="65"/>
      <c r="U721" s="65"/>
      <c r="V721" s="65"/>
      <c r="W721" s="65"/>
      <c r="X721" s="66"/>
      <c r="Y721" s="28"/>
      <c r="Z721" s="28"/>
      <c r="AA721" s="28"/>
      <c r="AB721" s="28"/>
      <c r="AC721" s="28"/>
      <c r="AD721" s="28"/>
      <c r="AE721" s="28"/>
      <c r="AT721" s="14" t="s">
        <v>129</v>
      </c>
      <c r="AU721" s="14" t="s">
        <v>74</v>
      </c>
    </row>
    <row r="722" spans="1:65" s="2" customFormat="1" ht="24.2" customHeight="1">
      <c r="A722" s="28"/>
      <c r="B722" s="29"/>
      <c r="C722" s="160" t="s">
        <v>1332</v>
      </c>
      <c r="D722" s="160" t="s">
        <v>122</v>
      </c>
      <c r="E722" s="161" t="s">
        <v>1333</v>
      </c>
      <c r="F722" s="162" t="s">
        <v>1334</v>
      </c>
      <c r="G722" s="163" t="s">
        <v>125</v>
      </c>
      <c r="H722" s="164">
        <v>1</v>
      </c>
      <c r="I722" s="165">
        <v>715</v>
      </c>
      <c r="J722" s="166"/>
      <c r="K722" s="165">
        <f>ROUND(P722*H722,2)</f>
        <v>715</v>
      </c>
      <c r="L722" s="162" t="s">
        <v>126</v>
      </c>
      <c r="M722" s="167"/>
      <c r="N722" s="168" t="s">
        <v>1</v>
      </c>
      <c r="O722" s="169" t="s">
        <v>37</v>
      </c>
      <c r="P722" s="170">
        <f>I722+J722</f>
        <v>715</v>
      </c>
      <c r="Q722" s="170">
        <f>ROUND(I722*H722,2)</f>
        <v>715</v>
      </c>
      <c r="R722" s="170">
        <f>ROUND(J722*H722,2)</f>
        <v>0</v>
      </c>
      <c r="S722" s="171">
        <v>0</v>
      </c>
      <c r="T722" s="171">
        <f>S722*H722</f>
        <v>0</v>
      </c>
      <c r="U722" s="171">
        <v>0</v>
      </c>
      <c r="V722" s="171">
        <f>U722*H722</f>
        <v>0</v>
      </c>
      <c r="W722" s="171">
        <v>0</v>
      </c>
      <c r="X722" s="172">
        <f>W722*H722</f>
        <v>0</v>
      </c>
      <c r="Y722" s="28"/>
      <c r="Z722" s="28"/>
      <c r="AA722" s="28"/>
      <c r="AB722" s="28"/>
      <c r="AC722" s="28"/>
      <c r="AD722" s="28"/>
      <c r="AE722" s="28"/>
      <c r="AR722" s="173" t="s">
        <v>84</v>
      </c>
      <c r="AT722" s="173" t="s">
        <v>122</v>
      </c>
      <c r="AU722" s="173" t="s">
        <v>74</v>
      </c>
      <c r="AY722" s="14" t="s">
        <v>127</v>
      </c>
      <c r="BE722" s="174">
        <f>IF(O722="základní",K722,0)</f>
        <v>715</v>
      </c>
      <c r="BF722" s="174">
        <f>IF(O722="snížená",K722,0)</f>
        <v>0</v>
      </c>
      <c r="BG722" s="174">
        <f>IF(O722="zákl. přenesená",K722,0)</f>
        <v>0</v>
      </c>
      <c r="BH722" s="174">
        <f>IF(O722="sníž. přenesená",K722,0)</f>
        <v>0</v>
      </c>
      <c r="BI722" s="174">
        <f>IF(O722="nulová",K722,0)</f>
        <v>0</v>
      </c>
      <c r="BJ722" s="14" t="s">
        <v>82</v>
      </c>
      <c r="BK722" s="174">
        <f>ROUND(P722*H722,2)</f>
        <v>715</v>
      </c>
      <c r="BL722" s="14" t="s">
        <v>82</v>
      </c>
      <c r="BM722" s="173" t="s">
        <v>1335</v>
      </c>
    </row>
    <row r="723" spans="1:65" s="2" customFormat="1" ht="11.25">
      <c r="A723" s="28"/>
      <c r="B723" s="29"/>
      <c r="C723" s="30"/>
      <c r="D723" s="175" t="s">
        <v>129</v>
      </c>
      <c r="E723" s="30"/>
      <c r="F723" s="176" t="s">
        <v>1334</v>
      </c>
      <c r="G723" s="30"/>
      <c r="H723" s="30"/>
      <c r="I723" s="30"/>
      <c r="J723" s="30"/>
      <c r="K723" s="30"/>
      <c r="L723" s="30"/>
      <c r="M723" s="33"/>
      <c r="N723" s="177"/>
      <c r="O723" s="178"/>
      <c r="P723" s="65"/>
      <c r="Q723" s="65"/>
      <c r="R723" s="65"/>
      <c r="S723" s="65"/>
      <c r="T723" s="65"/>
      <c r="U723" s="65"/>
      <c r="V723" s="65"/>
      <c r="W723" s="65"/>
      <c r="X723" s="66"/>
      <c r="Y723" s="28"/>
      <c r="Z723" s="28"/>
      <c r="AA723" s="28"/>
      <c r="AB723" s="28"/>
      <c r="AC723" s="28"/>
      <c r="AD723" s="28"/>
      <c r="AE723" s="28"/>
      <c r="AT723" s="14" t="s">
        <v>129</v>
      </c>
      <c r="AU723" s="14" t="s">
        <v>74</v>
      </c>
    </row>
    <row r="724" spans="1:65" s="2" customFormat="1" ht="37.9" customHeight="1">
      <c r="A724" s="28"/>
      <c r="B724" s="29"/>
      <c r="C724" s="160" t="s">
        <v>1336</v>
      </c>
      <c r="D724" s="160" t="s">
        <v>122</v>
      </c>
      <c r="E724" s="161" t="s">
        <v>1337</v>
      </c>
      <c r="F724" s="162" t="s">
        <v>1338</v>
      </c>
      <c r="G724" s="163" t="s">
        <v>125</v>
      </c>
      <c r="H724" s="164">
        <v>1</v>
      </c>
      <c r="I724" s="165">
        <v>1570</v>
      </c>
      <c r="J724" s="166"/>
      <c r="K724" s="165">
        <f>ROUND(P724*H724,2)</f>
        <v>1570</v>
      </c>
      <c r="L724" s="162" t="s">
        <v>126</v>
      </c>
      <c r="M724" s="167"/>
      <c r="N724" s="168" t="s">
        <v>1</v>
      </c>
      <c r="O724" s="169" t="s">
        <v>37</v>
      </c>
      <c r="P724" s="170">
        <f>I724+J724</f>
        <v>1570</v>
      </c>
      <c r="Q724" s="170">
        <f>ROUND(I724*H724,2)</f>
        <v>1570</v>
      </c>
      <c r="R724" s="170">
        <f>ROUND(J724*H724,2)</f>
        <v>0</v>
      </c>
      <c r="S724" s="171">
        <v>0</v>
      </c>
      <c r="T724" s="171">
        <f>S724*H724</f>
        <v>0</v>
      </c>
      <c r="U724" s="171">
        <v>0</v>
      </c>
      <c r="V724" s="171">
        <f>U724*H724</f>
        <v>0</v>
      </c>
      <c r="W724" s="171">
        <v>0</v>
      </c>
      <c r="X724" s="172">
        <f>W724*H724</f>
        <v>0</v>
      </c>
      <c r="Y724" s="28"/>
      <c r="Z724" s="28"/>
      <c r="AA724" s="28"/>
      <c r="AB724" s="28"/>
      <c r="AC724" s="28"/>
      <c r="AD724" s="28"/>
      <c r="AE724" s="28"/>
      <c r="AR724" s="173" t="s">
        <v>84</v>
      </c>
      <c r="AT724" s="173" t="s">
        <v>122</v>
      </c>
      <c r="AU724" s="173" t="s">
        <v>74</v>
      </c>
      <c r="AY724" s="14" t="s">
        <v>127</v>
      </c>
      <c r="BE724" s="174">
        <f>IF(O724="základní",K724,0)</f>
        <v>1570</v>
      </c>
      <c r="BF724" s="174">
        <f>IF(O724="snížená",K724,0)</f>
        <v>0</v>
      </c>
      <c r="BG724" s="174">
        <f>IF(O724="zákl. přenesená",K724,0)</f>
        <v>0</v>
      </c>
      <c r="BH724" s="174">
        <f>IF(O724="sníž. přenesená",K724,0)</f>
        <v>0</v>
      </c>
      <c r="BI724" s="174">
        <f>IF(O724="nulová",K724,0)</f>
        <v>0</v>
      </c>
      <c r="BJ724" s="14" t="s">
        <v>82</v>
      </c>
      <c r="BK724" s="174">
        <f>ROUND(P724*H724,2)</f>
        <v>1570</v>
      </c>
      <c r="BL724" s="14" t="s">
        <v>82</v>
      </c>
      <c r="BM724" s="173" t="s">
        <v>1339</v>
      </c>
    </row>
    <row r="725" spans="1:65" s="2" customFormat="1" ht="19.5">
      <c r="A725" s="28"/>
      <c r="B725" s="29"/>
      <c r="C725" s="30"/>
      <c r="D725" s="175" t="s">
        <v>129</v>
      </c>
      <c r="E725" s="30"/>
      <c r="F725" s="176" t="s">
        <v>1338</v>
      </c>
      <c r="G725" s="30"/>
      <c r="H725" s="30"/>
      <c r="I725" s="30"/>
      <c r="J725" s="30"/>
      <c r="K725" s="30"/>
      <c r="L725" s="30"/>
      <c r="M725" s="33"/>
      <c r="N725" s="177"/>
      <c r="O725" s="178"/>
      <c r="P725" s="65"/>
      <c r="Q725" s="65"/>
      <c r="R725" s="65"/>
      <c r="S725" s="65"/>
      <c r="T725" s="65"/>
      <c r="U725" s="65"/>
      <c r="V725" s="65"/>
      <c r="W725" s="65"/>
      <c r="X725" s="66"/>
      <c r="Y725" s="28"/>
      <c r="Z725" s="28"/>
      <c r="AA725" s="28"/>
      <c r="AB725" s="28"/>
      <c r="AC725" s="28"/>
      <c r="AD725" s="28"/>
      <c r="AE725" s="28"/>
      <c r="AT725" s="14" t="s">
        <v>129</v>
      </c>
      <c r="AU725" s="14" t="s">
        <v>74</v>
      </c>
    </row>
    <row r="726" spans="1:65" s="2" customFormat="1" ht="24.2" customHeight="1">
      <c r="A726" s="28"/>
      <c r="B726" s="29"/>
      <c r="C726" s="160" t="s">
        <v>1340</v>
      </c>
      <c r="D726" s="160" t="s">
        <v>122</v>
      </c>
      <c r="E726" s="161" t="s">
        <v>1341</v>
      </c>
      <c r="F726" s="162" t="s">
        <v>1342</v>
      </c>
      <c r="G726" s="163" t="s">
        <v>125</v>
      </c>
      <c r="H726" s="164">
        <v>1</v>
      </c>
      <c r="I726" s="165">
        <v>3750</v>
      </c>
      <c r="J726" s="166"/>
      <c r="K726" s="165">
        <f>ROUND(P726*H726,2)</f>
        <v>3750</v>
      </c>
      <c r="L726" s="162" t="s">
        <v>126</v>
      </c>
      <c r="M726" s="167"/>
      <c r="N726" s="168" t="s">
        <v>1</v>
      </c>
      <c r="O726" s="169" t="s">
        <v>37</v>
      </c>
      <c r="P726" s="170">
        <f>I726+J726</f>
        <v>3750</v>
      </c>
      <c r="Q726" s="170">
        <f>ROUND(I726*H726,2)</f>
        <v>3750</v>
      </c>
      <c r="R726" s="170">
        <f>ROUND(J726*H726,2)</f>
        <v>0</v>
      </c>
      <c r="S726" s="171">
        <v>0</v>
      </c>
      <c r="T726" s="171">
        <f>S726*H726</f>
        <v>0</v>
      </c>
      <c r="U726" s="171">
        <v>0</v>
      </c>
      <c r="V726" s="171">
        <f>U726*H726</f>
        <v>0</v>
      </c>
      <c r="W726" s="171">
        <v>0</v>
      </c>
      <c r="X726" s="172">
        <f>W726*H726</f>
        <v>0</v>
      </c>
      <c r="Y726" s="28"/>
      <c r="Z726" s="28"/>
      <c r="AA726" s="28"/>
      <c r="AB726" s="28"/>
      <c r="AC726" s="28"/>
      <c r="AD726" s="28"/>
      <c r="AE726" s="28"/>
      <c r="AR726" s="173" t="s">
        <v>84</v>
      </c>
      <c r="AT726" s="173" t="s">
        <v>122</v>
      </c>
      <c r="AU726" s="173" t="s">
        <v>74</v>
      </c>
      <c r="AY726" s="14" t="s">
        <v>127</v>
      </c>
      <c r="BE726" s="174">
        <f>IF(O726="základní",K726,0)</f>
        <v>3750</v>
      </c>
      <c r="BF726" s="174">
        <f>IF(O726="snížená",K726,0)</f>
        <v>0</v>
      </c>
      <c r="BG726" s="174">
        <f>IF(O726="zákl. přenesená",K726,0)</f>
        <v>0</v>
      </c>
      <c r="BH726" s="174">
        <f>IF(O726="sníž. přenesená",K726,0)</f>
        <v>0</v>
      </c>
      <c r="BI726" s="174">
        <f>IF(O726="nulová",K726,0)</f>
        <v>0</v>
      </c>
      <c r="BJ726" s="14" t="s">
        <v>82</v>
      </c>
      <c r="BK726" s="174">
        <f>ROUND(P726*H726,2)</f>
        <v>3750</v>
      </c>
      <c r="BL726" s="14" t="s">
        <v>82</v>
      </c>
      <c r="BM726" s="173" t="s">
        <v>1343</v>
      </c>
    </row>
    <row r="727" spans="1:65" s="2" customFormat="1" ht="11.25">
      <c r="A727" s="28"/>
      <c r="B727" s="29"/>
      <c r="C727" s="30"/>
      <c r="D727" s="175" t="s">
        <v>129</v>
      </c>
      <c r="E727" s="30"/>
      <c r="F727" s="176" t="s">
        <v>1342</v>
      </c>
      <c r="G727" s="30"/>
      <c r="H727" s="30"/>
      <c r="I727" s="30"/>
      <c r="J727" s="30"/>
      <c r="K727" s="30"/>
      <c r="L727" s="30"/>
      <c r="M727" s="33"/>
      <c r="N727" s="177"/>
      <c r="O727" s="178"/>
      <c r="P727" s="65"/>
      <c r="Q727" s="65"/>
      <c r="R727" s="65"/>
      <c r="S727" s="65"/>
      <c r="T727" s="65"/>
      <c r="U727" s="65"/>
      <c r="V727" s="65"/>
      <c r="W727" s="65"/>
      <c r="X727" s="66"/>
      <c r="Y727" s="28"/>
      <c r="Z727" s="28"/>
      <c r="AA727" s="28"/>
      <c r="AB727" s="28"/>
      <c r="AC727" s="28"/>
      <c r="AD727" s="28"/>
      <c r="AE727" s="28"/>
      <c r="AT727" s="14" t="s">
        <v>129</v>
      </c>
      <c r="AU727" s="14" t="s">
        <v>74</v>
      </c>
    </row>
    <row r="728" spans="1:65" s="2" customFormat="1" ht="24">
      <c r="A728" s="28"/>
      <c r="B728" s="29"/>
      <c r="C728" s="160" t="s">
        <v>1344</v>
      </c>
      <c r="D728" s="160" t="s">
        <v>122</v>
      </c>
      <c r="E728" s="161" t="s">
        <v>1345</v>
      </c>
      <c r="F728" s="162" t="s">
        <v>1346</v>
      </c>
      <c r="G728" s="163" t="s">
        <v>125</v>
      </c>
      <c r="H728" s="164">
        <v>1</v>
      </c>
      <c r="I728" s="165">
        <v>250</v>
      </c>
      <c r="J728" s="166"/>
      <c r="K728" s="165">
        <f>ROUND(P728*H728,2)</f>
        <v>250</v>
      </c>
      <c r="L728" s="162" t="s">
        <v>126</v>
      </c>
      <c r="M728" s="167"/>
      <c r="N728" s="168" t="s">
        <v>1</v>
      </c>
      <c r="O728" s="169" t="s">
        <v>37</v>
      </c>
      <c r="P728" s="170">
        <f>I728+J728</f>
        <v>250</v>
      </c>
      <c r="Q728" s="170">
        <f>ROUND(I728*H728,2)</f>
        <v>250</v>
      </c>
      <c r="R728" s="170">
        <f>ROUND(J728*H728,2)</f>
        <v>0</v>
      </c>
      <c r="S728" s="171">
        <v>0</v>
      </c>
      <c r="T728" s="171">
        <f>S728*H728</f>
        <v>0</v>
      </c>
      <c r="U728" s="171">
        <v>0</v>
      </c>
      <c r="V728" s="171">
        <f>U728*H728</f>
        <v>0</v>
      </c>
      <c r="W728" s="171">
        <v>0</v>
      </c>
      <c r="X728" s="172">
        <f>W728*H728</f>
        <v>0</v>
      </c>
      <c r="Y728" s="28"/>
      <c r="Z728" s="28"/>
      <c r="AA728" s="28"/>
      <c r="AB728" s="28"/>
      <c r="AC728" s="28"/>
      <c r="AD728" s="28"/>
      <c r="AE728" s="28"/>
      <c r="AR728" s="173" t="s">
        <v>84</v>
      </c>
      <c r="AT728" s="173" t="s">
        <v>122</v>
      </c>
      <c r="AU728" s="173" t="s">
        <v>74</v>
      </c>
      <c r="AY728" s="14" t="s">
        <v>127</v>
      </c>
      <c r="BE728" s="174">
        <f>IF(O728="základní",K728,0)</f>
        <v>250</v>
      </c>
      <c r="BF728" s="174">
        <f>IF(O728="snížená",K728,0)</f>
        <v>0</v>
      </c>
      <c r="BG728" s="174">
        <f>IF(O728="zákl. přenesená",K728,0)</f>
        <v>0</v>
      </c>
      <c r="BH728" s="174">
        <f>IF(O728="sníž. přenesená",K728,0)</f>
        <v>0</v>
      </c>
      <c r="BI728" s="174">
        <f>IF(O728="nulová",K728,0)</f>
        <v>0</v>
      </c>
      <c r="BJ728" s="14" t="s">
        <v>82</v>
      </c>
      <c r="BK728" s="174">
        <f>ROUND(P728*H728,2)</f>
        <v>250</v>
      </c>
      <c r="BL728" s="14" t="s">
        <v>82</v>
      </c>
      <c r="BM728" s="173" t="s">
        <v>1347</v>
      </c>
    </row>
    <row r="729" spans="1:65" s="2" customFormat="1" ht="11.25">
      <c r="A729" s="28"/>
      <c r="B729" s="29"/>
      <c r="C729" s="30"/>
      <c r="D729" s="175" t="s">
        <v>129</v>
      </c>
      <c r="E729" s="30"/>
      <c r="F729" s="176" t="s">
        <v>1346</v>
      </c>
      <c r="G729" s="30"/>
      <c r="H729" s="30"/>
      <c r="I729" s="30"/>
      <c r="J729" s="30"/>
      <c r="K729" s="30"/>
      <c r="L729" s="30"/>
      <c r="M729" s="33"/>
      <c r="N729" s="177"/>
      <c r="O729" s="178"/>
      <c r="P729" s="65"/>
      <c r="Q729" s="65"/>
      <c r="R729" s="65"/>
      <c r="S729" s="65"/>
      <c r="T729" s="65"/>
      <c r="U729" s="65"/>
      <c r="V729" s="65"/>
      <c r="W729" s="65"/>
      <c r="X729" s="66"/>
      <c r="Y729" s="28"/>
      <c r="Z729" s="28"/>
      <c r="AA729" s="28"/>
      <c r="AB729" s="28"/>
      <c r="AC729" s="28"/>
      <c r="AD729" s="28"/>
      <c r="AE729" s="28"/>
      <c r="AT729" s="14" t="s">
        <v>129</v>
      </c>
      <c r="AU729" s="14" t="s">
        <v>74</v>
      </c>
    </row>
    <row r="730" spans="1:65" s="2" customFormat="1" ht="49.15" customHeight="1">
      <c r="A730" s="28"/>
      <c r="B730" s="29"/>
      <c r="C730" s="160" t="s">
        <v>1348</v>
      </c>
      <c r="D730" s="160" t="s">
        <v>122</v>
      </c>
      <c r="E730" s="161" t="s">
        <v>1349</v>
      </c>
      <c r="F730" s="162" t="s">
        <v>1350</v>
      </c>
      <c r="G730" s="163" t="s">
        <v>125</v>
      </c>
      <c r="H730" s="164">
        <v>1</v>
      </c>
      <c r="I730" s="165">
        <v>567</v>
      </c>
      <c r="J730" s="166"/>
      <c r="K730" s="165">
        <f>ROUND(P730*H730,2)</f>
        <v>567</v>
      </c>
      <c r="L730" s="162" t="s">
        <v>126</v>
      </c>
      <c r="M730" s="167"/>
      <c r="N730" s="168" t="s">
        <v>1</v>
      </c>
      <c r="O730" s="169" t="s">
        <v>37</v>
      </c>
      <c r="P730" s="170">
        <f>I730+J730</f>
        <v>567</v>
      </c>
      <c r="Q730" s="170">
        <f>ROUND(I730*H730,2)</f>
        <v>567</v>
      </c>
      <c r="R730" s="170">
        <f>ROUND(J730*H730,2)</f>
        <v>0</v>
      </c>
      <c r="S730" s="171">
        <v>0</v>
      </c>
      <c r="T730" s="171">
        <f>S730*H730</f>
        <v>0</v>
      </c>
      <c r="U730" s="171">
        <v>0</v>
      </c>
      <c r="V730" s="171">
        <f>U730*H730</f>
        <v>0</v>
      </c>
      <c r="W730" s="171">
        <v>0</v>
      </c>
      <c r="X730" s="172">
        <f>W730*H730</f>
        <v>0</v>
      </c>
      <c r="Y730" s="28"/>
      <c r="Z730" s="28"/>
      <c r="AA730" s="28"/>
      <c r="AB730" s="28"/>
      <c r="AC730" s="28"/>
      <c r="AD730" s="28"/>
      <c r="AE730" s="28"/>
      <c r="AR730" s="173" t="s">
        <v>84</v>
      </c>
      <c r="AT730" s="173" t="s">
        <v>122</v>
      </c>
      <c r="AU730" s="173" t="s">
        <v>74</v>
      </c>
      <c r="AY730" s="14" t="s">
        <v>127</v>
      </c>
      <c r="BE730" s="174">
        <f>IF(O730="základní",K730,0)</f>
        <v>567</v>
      </c>
      <c r="BF730" s="174">
        <f>IF(O730="snížená",K730,0)</f>
        <v>0</v>
      </c>
      <c r="BG730" s="174">
        <f>IF(O730="zákl. přenesená",K730,0)</f>
        <v>0</v>
      </c>
      <c r="BH730" s="174">
        <f>IF(O730="sníž. přenesená",K730,0)</f>
        <v>0</v>
      </c>
      <c r="BI730" s="174">
        <f>IF(O730="nulová",K730,0)</f>
        <v>0</v>
      </c>
      <c r="BJ730" s="14" t="s">
        <v>82</v>
      </c>
      <c r="BK730" s="174">
        <f>ROUND(P730*H730,2)</f>
        <v>567</v>
      </c>
      <c r="BL730" s="14" t="s">
        <v>82</v>
      </c>
      <c r="BM730" s="173" t="s">
        <v>1351</v>
      </c>
    </row>
    <row r="731" spans="1:65" s="2" customFormat="1" ht="29.25">
      <c r="A731" s="28"/>
      <c r="B731" s="29"/>
      <c r="C731" s="30"/>
      <c r="D731" s="175" t="s">
        <v>129</v>
      </c>
      <c r="E731" s="30"/>
      <c r="F731" s="176" t="s">
        <v>1350</v>
      </c>
      <c r="G731" s="30"/>
      <c r="H731" s="30"/>
      <c r="I731" s="30"/>
      <c r="J731" s="30"/>
      <c r="K731" s="30"/>
      <c r="L731" s="30"/>
      <c r="M731" s="33"/>
      <c r="N731" s="177"/>
      <c r="O731" s="178"/>
      <c r="P731" s="65"/>
      <c r="Q731" s="65"/>
      <c r="R731" s="65"/>
      <c r="S731" s="65"/>
      <c r="T731" s="65"/>
      <c r="U731" s="65"/>
      <c r="V731" s="65"/>
      <c r="W731" s="65"/>
      <c r="X731" s="66"/>
      <c r="Y731" s="28"/>
      <c r="Z731" s="28"/>
      <c r="AA731" s="28"/>
      <c r="AB731" s="28"/>
      <c r="AC731" s="28"/>
      <c r="AD731" s="28"/>
      <c r="AE731" s="28"/>
      <c r="AT731" s="14" t="s">
        <v>129</v>
      </c>
      <c r="AU731" s="14" t="s">
        <v>74</v>
      </c>
    </row>
    <row r="732" spans="1:65" s="2" customFormat="1" ht="49.15" customHeight="1">
      <c r="A732" s="28"/>
      <c r="B732" s="29"/>
      <c r="C732" s="160" t="s">
        <v>1352</v>
      </c>
      <c r="D732" s="160" t="s">
        <v>122</v>
      </c>
      <c r="E732" s="161" t="s">
        <v>1353</v>
      </c>
      <c r="F732" s="162" t="s">
        <v>1354</v>
      </c>
      <c r="G732" s="163" t="s">
        <v>125</v>
      </c>
      <c r="H732" s="164">
        <v>1</v>
      </c>
      <c r="I732" s="165">
        <v>1500</v>
      </c>
      <c r="J732" s="166"/>
      <c r="K732" s="165">
        <f>ROUND(P732*H732,2)</f>
        <v>1500</v>
      </c>
      <c r="L732" s="162" t="s">
        <v>126</v>
      </c>
      <c r="M732" s="167"/>
      <c r="N732" s="168" t="s">
        <v>1</v>
      </c>
      <c r="O732" s="169" t="s">
        <v>37</v>
      </c>
      <c r="P732" s="170">
        <f>I732+J732</f>
        <v>1500</v>
      </c>
      <c r="Q732" s="170">
        <f>ROUND(I732*H732,2)</f>
        <v>1500</v>
      </c>
      <c r="R732" s="170">
        <f>ROUND(J732*H732,2)</f>
        <v>0</v>
      </c>
      <c r="S732" s="171">
        <v>0</v>
      </c>
      <c r="T732" s="171">
        <f>S732*H732</f>
        <v>0</v>
      </c>
      <c r="U732" s="171">
        <v>0</v>
      </c>
      <c r="V732" s="171">
        <f>U732*H732</f>
        <v>0</v>
      </c>
      <c r="W732" s="171">
        <v>0</v>
      </c>
      <c r="X732" s="172">
        <f>W732*H732</f>
        <v>0</v>
      </c>
      <c r="Y732" s="28"/>
      <c r="Z732" s="28"/>
      <c r="AA732" s="28"/>
      <c r="AB732" s="28"/>
      <c r="AC732" s="28"/>
      <c r="AD732" s="28"/>
      <c r="AE732" s="28"/>
      <c r="AR732" s="173" t="s">
        <v>84</v>
      </c>
      <c r="AT732" s="173" t="s">
        <v>122</v>
      </c>
      <c r="AU732" s="173" t="s">
        <v>74</v>
      </c>
      <c r="AY732" s="14" t="s">
        <v>127</v>
      </c>
      <c r="BE732" s="174">
        <f>IF(O732="základní",K732,0)</f>
        <v>1500</v>
      </c>
      <c r="BF732" s="174">
        <f>IF(O732="snížená",K732,0)</f>
        <v>0</v>
      </c>
      <c r="BG732" s="174">
        <f>IF(O732="zákl. přenesená",K732,0)</f>
        <v>0</v>
      </c>
      <c r="BH732" s="174">
        <f>IF(O732="sníž. přenesená",K732,0)</f>
        <v>0</v>
      </c>
      <c r="BI732" s="174">
        <f>IF(O732="nulová",K732,0)</f>
        <v>0</v>
      </c>
      <c r="BJ732" s="14" t="s">
        <v>82</v>
      </c>
      <c r="BK732" s="174">
        <f>ROUND(P732*H732,2)</f>
        <v>1500</v>
      </c>
      <c r="BL732" s="14" t="s">
        <v>82</v>
      </c>
      <c r="BM732" s="173" t="s">
        <v>1355</v>
      </c>
    </row>
    <row r="733" spans="1:65" s="2" customFormat="1" ht="29.25">
      <c r="A733" s="28"/>
      <c r="B733" s="29"/>
      <c r="C733" s="30"/>
      <c r="D733" s="175" t="s">
        <v>129</v>
      </c>
      <c r="E733" s="30"/>
      <c r="F733" s="176" t="s">
        <v>1354</v>
      </c>
      <c r="G733" s="30"/>
      <c r="H733" s="30"/>
      <c r="I733" s="30"/>
      <c r="J733" s="30"/>
      <c r="K733" s="30"/>
      <c r="L733" s="30"/>
      <c r="M733" s="33"/>
      <c r="N733" s="177"/>
      <c r="O733" s="178"/>
      <c r="P733" s="65"/>
      <c r="Q733" s="65"/>
      <c r="R733" s="65"/>
      <c r="S733" s="65"/>
      <c r="T733" s="65"/>
      <c r="U733" s="65"/>
      <c r="V733" s="65"/>
      <c r="W733" s="65"/>
      <c r="X733" s="66"/>
      <c r="Y733" s="28"/>
      <c r="Z733" s="28"/>
      <c r="AA733" s="28"/>
      <c r="AB733" s="28"/>
      <c r="AC733" s="28"/>
      <c r="AD733" s="28"/>
      <c r="AE733" s="28"/>
      <c r="AT733" s="14" t="s">
        <v>129</v>
      </c>
      <c r="AU733" s="14" t="s">
        <v>74</v>
      </c>
    </row>
    <row r="734" spans="1:65" s="2" customFormat="1" ht="44.25" customHeight="1">
      <c r="A734" s="28"/>
      <c r="B734" s="29"/>
      <c r="C734" s="160" t="s">
        <v>1356</v>
      </c>
      <c r="D734" s="160" t="s">
        <v>122</v>
      </c>
      <c r="E734" s="161" t="s">
        <v>1357</v>
      </c>
      <c r="F734" s="162" t="s">
        <v>1358</v>
      </c>
      <c r="G734" s="163" t="s">
        <v>125</v>
      </c>
      <c r="H734" s="164">
        <v>1</v>
      </c>
      <c r="I734" s="165">
        <v>2230</v>
      </c>
      <c r="J734" s="166"/>
      <c r="K734" s="165">
        <f>ROUND(P734*H734,2)</f>
        <v>2230</v>
      </c>
      <c r="L734" s="162" t="s">
        <v>126</v>
      </c>
      <c r="M734" s="167"/>
      <c r="N734" s="168" t="s">
        <v>1</v>
      </c>
      <c r="O734" s="169" t="s">
        <v>37</v>
      </c>
      <c r="P734" s="170">
        <f>I734+J734</f>
        <v>2230</v>
      </c>
      <c r="Q734" s="170">
        <f>ROUND(I734*H734,2)</f>
        <v>2230</v>
      </c>
      <c r="R734" s="170">
        <f>ROUND(J734*H734,2)</f>
        <v>0</v>
      </c>
      <c r="S734" s="171">
        <v>0</v>
      </c>
      <c r="T734" s="171">
        <f>S734*H734</f>
        <v>0</v>
      </c>
      <c r="U734" s="171">
        <v>0</v>
      </c>
      <c r="V734" s="171">
        <f>U734*H734</f>
        <v>0</v>
      </c>
      <c r="W734" s="171">
        <v>0</v>
      </c>
      <c r="X734" s="172">
        <f>W734*H734</f>
        <v>0</v>
      </c>
      <c r="Y734" s="28"/>
      <c r="Z734" s="28"/>
      <c r="AA734" s="28"/>
      <c r="AB734" s="28"/>
      <c r="AC734" s="28"/>
      <c r="AD734" s="28"/>
      <c r="AE734" s="28"/>
      <c r="AR734" s="173" t="s">
        <v>84</v>
      </c>
      <c r="AT734" s="173" t="s">
        <v>122</v>
      </c>
      <c r="AU734" s="173" t="s">
        <v>74</v>
      </c>
      <c r="AY734" s="14" t="s">
        <v>127</v>
      </c>
      <c r="BE734" s="174">
        <f>IF(O734="základní",K734,0)</f>
        <v>2230</v>
      </c>
      <c r="BF734" s="174">
        <f>IF(O734="snížená",K734,0)</f>
        <v>0</v>
      </c>
      <c r="BG734" s="174">
        <f>IF(O734="zákl. přenesená",K734,0)</f>
        <v>0</v>
      </c>
      <c r="BH734" s="174">
        <f>IF(O734="sníž. přenesená",K734,0)</f>
        <v>0</v>
      </c>
      <c r="BI734" s="174">
        <f>IF(O734="nulová",K734,0)</f>
        <v>0</v>
      </c>
      <c r="BJ734" s="14" t="s">
        <v>82</v>
      </c>
      <c r="BK734" s="174">
        <f>ROUND(P734*H734,2)</f>
        <v>2230</v>
      </c>
      <c r="BL734" s="14" t="s">
        <v>82</v>
      </c>
      <c r="BM734" s="173" t="s">
        <v>1359</v>
      </c>
    </row>
    <row r="735" spans="1:65" s="2" customFormat="1" ht="29.25">
      <c r="A735" s="28"/>
      <c r="B735" s="29"/>
      <c r="C735" s="30"/>
      <c r="D735" s="175" t="s">
        <v>129</v>
      </c>
      <c r="E735" s="30"/>
      <c r="F735" s="176" t="s">
        <v>1358</v>
      </c>
      <c r="G735" s="30"/>
      <c r="H735" s="30"/>
      <c r="I735" s="30"/>
      <c r="J735" s="30"/>
      <c r="K735" s="30"/>
      <c r="L735" s="30"/>
      <c r="M735" s="33"/>
      <c r="N735" s="177"/>
      <c r="O735" s="178"/>
      <c r="P735" s="65"/>
      <c r="Q735" s="65"/>
      <c r="R735" s="65"/>
      <c r="S735" s="65"/>
      <c r="T735" s="65"/>
      <c r="U735" s="65"/>
      <c r="V735" s="65"/>
      <c r="W735" s="65"/>
      <c r="X735" s="66"/>
      <c r="Y735" s="28"/>
      <c r="Z735" s="28"/>
      <c r="AA735" s="28"/>
      <c r="AB735" s="28"/>
      <c r="AC735" s="28"/>
      <c r="AD735" s="28"/>
      <c r="AE735" s="28"/>
      <c r="AT735" s="14" t="s">
        <v>129</v>
      </c>
      <c r="AU735" s="14" t="s">
        <v>74</v>
      </c>
    </row>
    <row r="736" spans="1:65" s="2" customFormat="1" ht="24.2" customHeight="1">
      <c r="A736" s="28"/>
      <c r="B736" s="29"/>
      <c r="C736" s="160" t="s">
        <v>1360</v>
      </c>
      <c r="D736" s="160" t="s">
        <v>122</v>
      </c>
      <c r="E736" s="161" t="s">
        <v>1361</v>
      </c>
      <c r="F736" s="162" t="s">
        <v>1362</v>
      </c>
      <c r="G736" s="163" t="s">
        <v>125</v>
      </c>
      <c r="H736" s="164">
        <v>1</v>
      </c>
      <c r="I736" s="165">
        <v>3860</v>
      </c>
      <c r="J736" s="166"/>
      <c r="K736" s="165">
        <f>ROUND(P736*H736,2)</f>
        <v>3860</v>
      </c>
      <c r="L736" s="162" t="s">
        <v>126</v>
      </c>
      <c r="M736" s="167"/>
      <c r="N736" s="168" t="s">
        <v>1</v>
      </c>
      <c r="O736" s="169" t="s">
        <v>37</v>
      </c>
      <c r="P736" s="170">
        <f>I736+J736</f>
        <v>3860</v>
      </c>
      <c r="Q736" s="170">
        <f>ROUND(I736*H736,2)</f>
        <v>3860</v>
      </c>
      <c r="R736" s="170">
        <f>ROUND(J736*H736,2)</f>
        <v>0</v>
      </c>
      <c r="S736" s="171">
        <v>0</v>
      </c>
      <c r="T736" s="171">
        <f>S736*H736</f>
        <v>0</v>
      </c>
      <c r="U736" s="171">
        <v>0</v>
      </c>
      <c r="V736" s="171">
        <f>U736*H736</f>
        <v>0</v>
      </c>
      <c r="W736" s="171">
        <v>0</v>
      </c>
      <c r="X736" s="172">
        <f>W736*H736</f>
        <v>0</v>
      </c>
      <c r="Y736" s="28"/>
      <c r="Z736" s="28"/>
      <c r="AA736" s="28"/>
      <c r="AB736" s="28"/>
      <c r="AC736" s="28"/>
      <c r="AD736" s="28"/>
      <c r="AE736" s="28"/>
      <c r="AR736" s="173" t="s">
        <v>84</v>
      </c>
      <c r="AT736" s="173" t="s">
        <v>122</v>
      </c>
      <c r="AU736" s="173" t="s">
        <v>74</v>
      </c>
      <c r="AY736" s="14" t="s">
        <v>127</v>
      </c>
      <c r="BE736" s="174">
        <f>IF(O736="základní",K736,0)</f>
        <v>3860</v>
      </c>
      <c r="BF736" s="174">
        <f>IF(O736="snížená",K736,0)</f>
        <v>0</v>
      </c>
      <c r="BG736" s="174">
        <f>IF(O736="zákl. přenesená",K736,0)</f>
        <v>0</v>
      </c>
      <c r="BH736" s="174">
        <f>IF(O736="sníž. přenesená",K736,0)</f>
        <v>0</v>
      </c>
      <c r="BI736" s="174">
        <f>IF(O736="nulová",K736,0)</f>
        <v>0</v>
      </c>
      <c r="BJ736" s="14" t="s">
        <v>82</v>
      </c>
      <c r="BK736" s="174">
        <f>ROUND(P736*H736,2)</f>
        <v>3860</v>
      </c>
      <c r="BL736" s="14" t="s">
        <v>82</v>
      </c>
      <c r="BM736" s="173" t="s">
        <v>1363</v>
      </c>
    </row>
    <row r="737" spans="1:65" s="2" customFormat="1" ht="19.5">
      <c r="A737" s="28"/>
      <c r="B737" s="29"/>
      <c r="C737" s="30"/>
      <c r="D737" s="175" t="s">
        <v>129</v>
      </c>
      <c r="E737" s="30"/>
      <c r="F737" s="176" t="s">
        <v>1362</v>
      </c>
      <c r="G737" s="30"/>
      <c r="H737" s="30"/>
      <c r="I737" s="30"/>
      <c r="J737" s="30"/>
      <c r="K737" s="30"/>
      <c r="L737" s="30"/>
      <c r="M737" s="33"/>
      <c r="N737" s="177"/>
      <c r="O737" s="178"/>
      <c r="P737" s="65"/>
      <c r="Q737" s="65"/>
      <c r="R737" s="65"/>
      <c r="S737" s="65"/>
      <c r="T737" s="65"/>
      <c r="U737" s="65"/>
      <c r="V737" s="65"/>
      <c r="W737" s="65"/>
      <c r="X737" s="66"/>
      <c r="Y737" s="28"/>
      <c r="Z737" s="28"/>
      <c r="AA737" s="28"/>
      <c r="AB737" s="28"/>
      <c r="AC737" s="28"/>
      <c r="AD737" s="28"/>
      <c r="AE737" s="28"/>
      <c r="AT737" s="14" t="s">
        <v>129</v>
      </c>
      <c r="AU737" s="14" t="s">
        <v>74</v>
      </c>
    </row>
    <row r="738" spans="1:65" s="11" customFormat="1" ht="25.9" customHeight="1">
      <c r="B738" s="180"/>
      <c r="C738" s="181"/>
      <c r="D738" s="182" t="s">
        <v>73</v>
      </c>
      <c r="E738" s="183" t="s">
        <v>1364</v>
      </c>
      <c r="F738" s="183" t="s">
        <v>1365</v>
      </c>
      <c r="G738" s="181"/>
      <c r="H738" s="181"/>
      <c r="I738" s="181"/>
      <c r="J738" s="181"/>
      <c r="K738" s="184">
        <f>BK738</f>
        <v>3138417.3</v>
      </c>
      <c r="L738" s="181"/>
      <c r="M738" s="185"/>
      <c r="N738" s="186"/>
      <c r="O738" s="187"/>
      <c r="P738" s="187"/>
      <c r="Q738" s="188">
        <f>SUM(Q739:Q1232)</f>
        <v>0</v>
      </c>
      <c r="R738" s="188">
        <f>SUM(R739:R1232)</f>
        <v>3138417.3</v>
      </c>
      <c r="S738" s="187"/>
      <c r="T738" s="189">
        <f>SUM(T739:T1232)</f>
        <v>0</v>
      </c>
      <c r="U738" s="187"/>
      <c r="V738" s="189">
        <f>SUM(V739:V1232)</f>
        <v>0</v>
      </c>
      <c r="W738" s="187"/>
      <c r="X738" s="190">
        <f>SUM(X739:X1232)</f>
        <v>0</v>
      </c>
      <c r="AR738" s="191" t="s">
        <v>137</v>
      </c>
      <c r="AT738" s="192" t="s">
        <v>73</v>
      </c>
      <c r="AU738" s="192" t="s">
        <v>74</v>
      </c>
      <c r="AY738" s="191" t="s">
        <v>127</v>
      </c>
      <c r="BK738" s="193">
        <f>SUM(BK739:BK1232)</f>
        <v>3138417.3</v>
      </c>
    </row>
    <row r="739" spans="1:65" s="2" customFormat="1" ht="37.9" customHeight="1">
      <c r="A739" s="28"/>
      <c r="B739" s="29"/>
      <c r="C739" s="194" t="s">
        <v>1366</v>
      </c>
      <c r="D739" s="194" t="s">
        <v>1367</v>
      </c>
      <c r="E739" s="195" t="s">
        <v>1368</v>
      </c>
      <c r="F739" s="196" t="s">
        <v>1369</v>
      </c>
      <c r="G739" s="197" t="s">
        <v>694</v>
      </c>
      <c r="H739" s="198">
        <v>48</v>
      </c>
      <c r="I739" s="199">
        <v>0</v>
      </c>
      <c r="J739" s="199">
        <v>246</v>
      </c>
      <c r="K739" s="199">
        <f>ROUND(P739*H739,2)</f>
        <v>11808</v>
      </c>
      <c r="L739" s="196" t="s">
        <v>126</v>
      </c>
      <c r="M739" s="33"/>
      <c r="N739" s="200" t="s">
        <v>1</v>
      </c>
      <c r="O739" s="169" t="s">
        <v>37</v>
      </c>
      <c r="P739" s="170">
        <f>I739+J739</f>
        <v>246</v>
      </c>
      <c r="Q739" s="170">
        <f>ROUND(I739*H739,2)</f>
        <v>0</v>
      </c>
      <c r="R739" s="170">
        <f>ROUND(J739*H739,2)</f>
        <v>11808</v>
      </c>
      <c r="S739" s="171">
        <v>0</v>
      </c>
      <c r="T739" s="171">
        <f>S739*H739</f>
        <v>0</v>
      </c>
      <c r="U739" s="171">
        <v>0</v>
      </c>
      <c r="V739" s="171">
        <f>U739*H739</f>
        <v>0</v>
      </c>
      <c r="W739" s="171">
        <v>0</v>
      </c>
      <c r="X739" s="172">
        <f>W739*H739</f>
        <v>0</v>
      </c>
      <c r="Y739" s="28"/>
      <c r="Z739" s="28"/>
      <c r="AA739" s="28"/>
      <c r="AB739" s="28"/>
      <c r="AC739" s="28"/>
      <c r="AD739" s="28"/>
      <c r="AE739" s="28"/>
      <c r="AR739" s="173" t="s">
        <v>82</v>
      </c>
      <c r="AT739" s="173" t="s">
        <v>1367</v>
      </c>
      <c r="AU739" s="173" t="s">
        <v>82</v>
      </c>
      <c r="AY739" s="14" t="s">
        <v>127</v>
      </c>
      <c r="BE739" s="174">
        <f>IF(O739="základní",K739,0)</f>
        <v>11808</v>
      </c>
      <c r="BF739" s="174">
        <f>IF(O739="snížená",K739,0)</f>
        <v>0</v>
      </c>
      <c r="BG739" s="174">
        <f>IF(O739="zákl. přenesená",K739,0)</f>
        <v>0</v>
      </c>
      <c r="BH739" s="174">
        <f>IF(O739="sníž. přenesená",K739,0)</f>
        <v>0</v>
      </c>
      <c r="BI739" s="174">
        <f>IF(O739="nulová",K739,0)</f>
        <v>0</v>
      </c>
      <c r="BJ739" s="14" t="s">
        <v>82</v>
      </c>
      <c r="BK739" s="174">
        <f>ROUND(P739*H739,2)</f>
        <v>11808</v>
      </c>
      <c r="BL739" s="14" t="s">
        <v>82</v>
      </c>
      <c r="BM739" s="173" t="s">
        <v>1370</v>
      </c>
    </row>
    <row r="740" spans="1:65" s="2" customFormat="1" ht="39">
      <c r="A740" s="28"/>
      <c r="B740" s="29"/>
      <c r="C740" s="30"/>
      <c r="D740" s="175" t="s">
        <v>129</v>
      </c>
      <c r="E740" s="30"/>
      <c r="F740" s="176" t="s">
        <v>1371</v>
      </c>
      <c r="G740" s="30"/>
      <c r="H740" s="30"/>
      <c r="I740" s="30"/>
      <c r="J740" s="30"/>
      <c r="K740" s="30"/>
      <c r="L740" s="30"/>
      <c r="M740" s="33"/>
      <c r="N740" s="177"/>
      <c r="O740" s="178"/>
      <c r="P740" s="65"/>
      <c r="Q740" s="65"/>
      <c r="R740" s="65"/>
      <c r="S740" s="65"/>
      <c r="T740" s="65"/>
      <c r="U740" s="65"/>
      <c r="V740" s="65"/>
      <c r="W740" s="65"/>
      <c r="X740" s="66"/>
      <c r="Y740" s="28"/>
      <c r="Z740" s="28"/>
      <c r="AA740" s="28"/>
      <c r="AB740" s="28"/>
      <c r="AC740" s="28"/>
      <c r="AD740" s="28"/>
      <c r="AE740" s="28"/>
      <c r="AT740" s="14" t="s">
        <v>129</v>
      </c>
      <c r="AU740" s="14" t="s">
        <v>82</v>
      </c>
    </row>
    <row r="741" spans="1:65" s="2" customFormat="1" ht="44.25" customHeight="1">
      <c r="A741" s="28"/>
      <c r="B741" s="29"/>
      <c r="C741" s="194" t="s">
        <v>1372</v>
      </c>
      <c r="D741" s="194" t="s">
        <v>1367</v>
      </c>
      <c r="E741" s="195" t="s">
        <v>1373</v>
      </c>
      <c r="F741" s="196" t="s">
        <v>1374</v>
      </c>
      <c r="G741" s="197" t="s">
        <v>125</v>
      </c>
      <c r="H741" s="198">
        <v>1</v>
      </c>
      <c r="I741" s="199">
        <v>0</v>
      </c>
      <c r="J741" s="199">
        <v>219</v>
      </c>
      <c r="K741" s="199">
        <f>ROUND(P741*H741,2)</f>
        <v>219</v>
      </c>
      <c r="L741" s="196" t="s">
        <v>126</v>
      </c>
      <c r="M741" s="33"/>
      <c r="N741" s="200" t="s">
        <v>1</v>
      </c>
      <c r="O741" s="169" t="s">
        <v>37</v>
      </c>
      <c r="P741" s="170">
        <f>I741+J741</f>
        <v>219</v>
      </c>
      <c r="Q741" s="170">
        <f>ROUND(I741*H741,2)</f>
        <v>0</v>
      </c>
      <c r="R741" s="170">
        <f>ROUND(J741*H741,2)</f>
        <v>219</v>
      </c>
      <c r="S741" s="171">
        <v>0</v>
      </c>
      <c r="T741" s="171">
        <f>S741*H741</f>
        <v>0</v>
      </c>
      <c r="U741" s="171">
        <v>0</v>
      </c>
      <c r="V741" s="171">
        <f>U741*H741</f>
        <v>0</v>
      </c>
      <c r="W741" s="171">
        <v>0</v>
      </c>
      <c r="X741" s="172">
        <f>W741*H741</f>
        <v>0</v>
      </c>
      <c r="Y741" s="28"/>
      <c r="Z741" s="28"/>
      <c r="AA741" s="28"/>
      <c r="AB741" s="28"/>
      <c r="AC741" s="28"/>
      <c r="AD741" s="28"/>
      <c r="AE741" s="28"/>
      <c r="AR741" s="173" t="s">
        <v>82</v>
      </c>
      <c r="AT741" s="173" t="s">
        <v>1367</v>
      </c>
      <c r="AU741" s="173" t="s">
        <v>82</v>
      </c>
      <c r="AY741" s="14" t="s">
        <v>127</v>
      </c>
      <c r="BE741" s="174">
        <f>IF(O741="základní",K741,0)</f>
        <v>219</v>
      </c>
      <c r="BF741" s="174">
        <f>IF(O741="snížená",K741,0)</f>
        <v>0</v>
      </c>
      <c r="BG741" s="174">
        <f>IF(O741="zákl. přenesená",K741,0)</f>
        <v>0</v>
      </c>
      <c r="BH741" s="174">
        <f>IF(O741="sníž. přenesená",K741,0)</f>
        <v>0</v>
      </c>
      <c r="BI741" s="174">
        <f>IF(O741="nulová",K741,0)</f>
        <v>0</v>
      </c>
      <c r="BJ741" s="14" t="s">
        <v>82</v>
      </c>
      <c r="BK741" s="174">
        <f>ROUND(P741*H741,2)</f>
        <v>219</v>
      </c>
      <c r="BL741" s="14" t="s">
        <v>82</v>
      </c>
      <c r="BM741" s="173" t="s">
        <v>1375</v>
      </c>
    </row>
    <row r="742" spans="1:65" s="2" customFormat="1" ht="29.25">
      <c r="A742" s="28"/>
      <c r="B742" s="29"/>
      <c r="C742" s="30"/>
      <c r="D742" s="175" t="s">
        <v>129</v>
      </c>
      <c r="E742" s="30"/>
      <c r="F742" s="176" t="s">
        <v>1376</v>
      </c>
      <c r="G742" s="30"/>
      <c r="H742" s="30"/>
      <c r="I742" s="30"/>
      <c r="J742" s="30"/>
      <c r="K742" s="30"/>
      <c r="L742" s="30"/>
      <c r="M742" s="33"/>
      <c r="N742" s="177"/>
      <c r="O742" s="178"/>
      <c r="P742" s="65"/>
      <c r="Q742" s="65"/>
      <c r="R742" s="65"/>
      <c r="S742" s="65"/>
      <c r="T742" s="65"/>
      <c r="U742" s="65"/>
      <c r="V742" s="65"/>
      <c r="W742" s="65"/>
      <c r="X742" s="66"/>
      <c r="Y742" s="28"/>
      <c r="Z742" s="28"/>
      <c r="AA742" s="28"/>
      <c r="AB742" s="28"/>
      <c r="AC742" s="28"/>
      <c r="AD742" s="28"/>
      <c r="AE742" s="28"/>
      <c r="AT742" s="14" t="s">
        <v>129</v>
      </c>
      <c r="AU742" s="14" t="s">
        <v>82</v>
      </c>
    </row>
    <row r="743" spans="1:65" s="2" customFormat="1" ht="24.2" customHeight="1">
      <c r="A743" s="28"/>
      <c r="B743" s="29"/>
      <c r="C743" s="194" t="s">
        <v>1377</v>
      </c>
      <c r="D743" s="194" t="s">
        <v>1367</v>
      </c>
      <c r="E743" s="195" t="s">
        <v>1378</v>
      </c>
      <c r="F743" s="196" t="s">
        <v>1379</v>
      </c>
      <c r="G743" s="197" t="s">
        <v>125</v>
      </c>
      <c r="H743" s="198">
        <v>1</v>
      </c>
      <c r="I743" s="199">
        <v>0</v>
      </c>
      <c r="J743" s="199">
        <v>2030</v>
      </c>
      <c r="K743" s="199">
        <f>ROUND(P743*H743,2)</f>
        <v>2030</v>
      </c>
      <c r="L743" s="196" t="s">
        <v>126</v>
      </c>
      <c r="M743" s="33"/>
      <c r="N743" s="200" t="s">
        <v>1</v>
      </c>
      <c r="O743" s="169" t="s">
        <v>37</v>
      </c>
      <c r="P743" s="170">
        <f>I743+J743</f>
        <v>2030</v>
      </c>
      <c r="Q743" s="170">
        <f>ROUND(I743*H743,2)</f>
        <v>0</v>
      </c>
      <c r="R743" s="170">
        <f>ROUND(J743*H743,2)</f>
        <v>2030</v>
      </c>
      <c r="S743" s="171">
        <v>0</v>
      </c>
      <c r="T743" s="171">
        <f>S743*H743</f>
        <v>0</v>
      </c>
      <c r="U743" s="171">
        <v>0</v>
      </c>
      <c r="V743" s="171">
        <f>U743*H743</f>
        <v>0</v>
      </c>
      <c r="W743" s="171">
        <v>0</v>
      </c>
      <c r="X743" s="172">
        <f>W743*H743</f>
        <v>0</v>
      </c>
      <c r="Y743" s="28"/>
      <c r="Z743" s="28"/>
      <c r="AA743" s="28"/>
      <c r="AB743" s="28"/>
      <c r="AC743" s="28"/>
      <c r="AD743" s="28"/>
      <c r="AE743" s="28"/>
      <c r="AR743" s="173" t="s">
        <v>82</v>
      </c>
      <c r="AT743" s="173" t="s">
        <v>1367</v>
      </c>
      <c r="AU743" s="173" t="s">
        <v>82</v>
      </c>
      <c r="AY743" s="14" t="s">
        <v>127</v>
      </c>
      <c r="BE743" s="174">
        <f>IF(O743="základní",K743,0)</f>
        <v>2030</v>
      </c>
      <c r="BF743" s="174">
        <f>IF(O743="snížená",K743,0)</f>
        <v>0</v>
      </c>
      <c r="BG743" s="174">
        <f>IF(O743="zákl. přenesená",K743,0)</f>
        <v>0</v>
      </c>
      <c r="BH743" s="174">
        <f>IF(O743="sníž. přenesená",K743,0)</f>
        <v>0</v>
      </c>
      <c r="BI743" s="174">
        <f>IF(O743="nulová",K743,0)</f>
        <v>0</v>
      </c>
      <c r="BJ743" s="14" t="s">
        <v>82</v>
      </c>
      <c r="BK743" s="174">
        <f>ROUND(P743*H743,2)</f>
        <v>2030</v>
      </c>
      <c r="BL743" s="14" t="s">
        <v>82</v>
      </c>
      <c r="BM743" s="173" t="s">
        <v>1380</v>
      </c>
    </row>
    <row r="744" spans="1:65" s="2" customFormat="1" ht="48.75">
      <c r="A744" s="28"/>
      <c r="B744" s="29"/>
      <c r="C744" s="30"/>
      <c r="D744" s="175" t="s">
        <v>129</v>
      </c>
      <c r="E744" s="30"/>
      <c r="F744" s="176" t="s">
        <v>1381</v>
      </c>
      <c r="G744" s="30"/>
      <c r="H744" s="30"/>
      <c r="I744" s="30"/>
      <c r="J744" s="30"/>
      <c r="K744" s="30"/>
      <c r="L744" s="30"/>
      <c r="M744" s="33"/>
      <c r="N744" s="177"/>
      <c r="O744" s="178"/>
      <c r="P744" s="65"/>
      <c r="Q744" s="65"/>
      <c r="R744" s="65"/>
      <c r="S744" s="65"/>
      <c r="T744" s="65"/>
      <c r="U744" s="65"/>
      <c r="V744" s="65"/>
      <c r="W744" s="65"/>
      <c r="X744" s="66"/>
      <c r="Y744" s="28"/>
      <c r="Z744" s="28"/>
      <c r="AA744" s="28"/>
      <c r="AB744" s="28"/>
      <c r="AC744" s="28"/>
      <c r="AD744" s="28"/>
      <c r="AE744" s="28"/>
      <c r="AT744" s="14" t="s">
        <v>129</v>
      </c>
      <c r="AU744" s="14" t="s">
        <v>82</v>
      </c>
    </row>
    <row r="745" spans="1:65" s="2" customFormat="1" ht="24.2" customHeight="1">
      <c r="A745" s="28"/>
      <c r="B745" s="29"/>
      <c r="C745" s="194" t="s">
        <v>1382</v>
      </c>
      <c r="D745" s="194" t="s">
        <v>1367</v>
      </c>
      <c r="E745" s="195" t="s">
        <v>1383</v>
      </c>
      <c r="F745" s="196" t="s">
        <v>1384</v>
      </c>
      <c r="G745" s="197" t="s">
        <v>125</v>
      </c>
      <c r="H745" s="198">
        <v>12</v>
      </c>
      <c r="I745" s="199">
        <v>0</v>
      </c>
      <c r="J745" s="199">
        <v>6760</v>
      </c>
      <c r="K745" s="199">
        <f>ROUND(P745*H745,2)</f>
        <v>81120</v>
      </c>
      <c r="L745" s="196" t="s">
        <v>126</v>
      </c>
      <c r="M745" s="33"/>
      <c r="N745" s="200" t="s">
        <v>1</v>
      </c>
      <c r="O745" s="169" t="s">
        <v>37</v>
      </c>
      <c r="P745" s="170">
        <f>I745+J745</f>
        <v>6760</v>
      </c>
      <c r="Q745" s="170">
        <f>ROUND(I745*H745,2)</f>
        <v>0</v>
      </c>
      <c r="R745" s="170">
        <f>ROUND(J745*H745,2)</f>
        <v>81120</v>
      </c>
      <c r="S745" s="171">
        <v>0</v>
      </c>
      <c r="T745" s="171">
        <f>S745*H745</f>
        <v>0</v>
      </c>
      <c r="U745" s="171">
        <v>0</v>
      </c>
      <c r="V745" s="171">
        <f>U745*H745</f>
        <v>0</v>
      </c>
      <c r="W745" s="171">
        <v>0</v>
      </c>
      <c r="X745" s="172">
        <f>W745*H745</f>
        <v>0</v>
      </c>
      <c r="Y745" s="28"/>
      <c r="Z745" s="28"/>
      <c r="AA745" s="28"/>
      <c r="AB745" s="28"/>
      <c r="AC745" s="28"/>
      <c r="AD745" s="28"/>
      <c r="AE745" s="28"/>
      <c r="AR745" s="173" t="s">
        <v>82</v>
      </c>
      <c r="AT745" s="173" t="s">
        <v>1367</v>
      </c>
      <c r="AU745" s="173" t="s">
        <v>82</v>
      </c>
      <c r="AY745" s="14" t="s">
        <v>127</v>
      </c>
      <c r="BE745" s="174">
        <f>IF(O745="základní",K745,0)</f>
        <v>81120</v>
      </c>
      <c r="BF745" s="174">
        <f>IF(O745="snížená",K745,0)</f>
        <v>0</v>
      </c>
      <c r="BG745" s="174">
        <f>IF(O745="zákl. přenesená",K745,0)</f>
        <v>0</v>
      </c>
      <c r="BH745" s="174">
        <f>IF(O745="sníž. přenesená",K745,0)</f>
        <v>0</v>
      </c>
      <c r="BI745" s="174">
        <f>IF(O745="nulová",K745,0)</f>
        <v>0</v>
      </c>
      <c r="BJ745" s="14" t="s">
        <v>82</v>
      </c>
      <c r="BK745" s="174">
        <f>ROUND(P745*H745,2)</f>
        <v>81120</v>
      </c>
      <c r="BL745" s="14" t="s">
        <v>82</v>
      </c>
      <c r="BM745" s="173" t="s">
        <v>1385</v>
      </c>
    </row>
    <row r="746" spans="1:65" s="2" customFormat="1" ht="39">
      <c r="A746" s="28"/>
      <c r="B746" s="29"/>
      <c r="C746" s="30"/>
      <c r="D746" s="175" t="s">
        <v>129</v>
      </c>
      <c r="E746" s="30"/>
      <c r="F746" s="176" t="s">
        <v>1386</v>
      </c>
      <c r="G746" s="30"/>
      <c r="H746" s="30"/>
      <c r="I746" s="30"/>
      <c r="J746" s="30"/>
      <c r="K746" s="30"/>
      <c r="L746" s="30"/>
      <c r="M746" s="33"/>
      <c r="N746" s="177"/>
      <c r="O746" s="178"/>
      <c r="P746" s="65"/>
      <c r="Q746" s="65"/>
      <c r="R746" s="65"/>
      <c r="S746" s="65"/>
      <c r="T746" s="65"/>
      <c r="U746" s="65"/>
      <c r="V746" s="65"/>
      <c r="W746" s="65"/>
      <c r="X746" s="66"/>
      <c r="Y746" s="28"/>
      <c r="Z746" s="28"/>
      <c r="AA746" s="28"/>
      <c r="AB746" s="28"/>
      <c r="AC746" s="28"/>
      <c r="AD746" s="28"/>
      <c r="AE746" s="28"/>
      <c r="AT746" s="14" t="s">
        <v>129</v>
      </c>
      <c r="AU746" s="14" t="s">
        <v>82</v>
      </c>
    </row>
    <row r="747" spans="1:65" s="2" customFormat="1" ht="24.2" customHeight="1">
      <c r="A747" s="28"/>
      <c r="B747" s="29"/>
      <c r="C747" s="194" t="s">
        <v>1387</v>
      </c>
      <c r="D747" s="194" t="s">
        <v>1367</v>
      </c>
      <c r="E747" s="195" t="s">
        <v>1388</v>
      </c>
      <c r="F747" s="196" t="s">
        <v>1389</v>
      </c>
      <c r="G747" s="197" t="s">
        <v>125</v>
      </c>
      <c r="H747" s="198">
        <v>1</v>
      </c>
      <c r="I747" s="199">
        <v>0</v>
      </c>
      <c r="J747" s="199">
        <v>429</v>
      </c>
      <c r="K747" s="199">
        <f>ROUND(P747*H747,2)</f>
        <v>429</v>
      </c>
      <c r="L747" s="196" t="s">
        <v>126</v>
      </c>
      <c r="M747" s="33"/>
      <c r="N747" s="200" t="s">
        <v>1</v>
      </c>
      <c r="O747" s="169" t="s">
        <v>37</v>
      </c>
      <c r="P747" s="170">
        <f>I747+J747</f>
        <v>429</v>
      </c>
      <c r="Q747" s="170">
        <f>ROUND(I747*H747,2)</f>
        <v>0</v>
      </c>
      <c r="R747" s="170">
        <f>ROUND(J747*H747,2)</f>
        <v>429</v>
      </c>
      <c r="S747" s="171">
        <v>0</v>
      </c>
      <c r="T747" s="171">
        <f>S747*H747</f>
        <v>0</v>
      </c>
      <c r="U747" s="171">
        <v>0</v>
      </c>
      <c r="V747" s="171">
        <f>U747*H747</f>
        <v>0</v>
      </c>
      <c r="W747" s="171">
        <v>0</v>
      </c>
      <c r="X747" s="172">
        <f>W747*H747</f>
        <v>0</v>
      </c>
      <c r="Y747" s="28"/>
      <c r="Z747" s="28"/>
      <c r="AA747" s="28"/>
      <c r="AB747" s="28"/>
      <c r="AC747" s="28"/>
      <c r="AD747" s="28"/>
      <c r="AE747" s="28"/>
      <c r="AR747" s="173" t="s">
        <v>82</v>
      </c>
      <c r="AT747" s="173" t="s">
        <v>1367</v>
      </c>
      <c r="AU747" s="173" t="s">
        <v>82</v>
      </c>
      <c r="AY747" s="14" t="s">
        <v>127</v>
      </c>
      <c r="BE747" s="174">
        <f>IF(O747="základní",K747,0)</f>
        <v>429</v>
      </c>
      <c r="BF747" s="174">
        <f>IF(O747="snížená",K747,0)</f>
        <v>0</v>
      </c>
      <c r="BG747" s="174">
        <f>IF(O747="zákl. přenesená",K747,0)</f>
        <v>0</v>
      </c>
      <c r="BH747" s="174">
        <f>IF(O747="sníž. přenesená",K747,0)</f>
        <v>0</v>
      </c>
      <c r="BI747" s="174">
        <f>IF(O747="nulová",K747,0)</f>
        <v>0</v>
      </c>
      <c r="BJ747" s="14" t="s">
        <v>82</v>
      </c>
      <c r="BK747" s="174">
        <f>ROUND(P747*H747,2)</f>
        <v>429</v>
      </c>
      <c r="BL747" s="14" t="s">
        <v>82</v>
      </c>
      <c r="BM747" s="173" t="s">
        <v>1390</v>
      </c>
    </row>
    <row r="748" spans="1:65" s="2" customFormat="1" ht="19.5">
      <c r="A748" s="28"/>
      <c r="B748" s="29"/>
      <c r="C748" s="30"/>
      <c r="D748" s="175" t="s">
        <v>129</v>
      </c>
      <c r="E748" s="30"/>
      <c r="F748" s="176" t="s">
        <v>1391</v>
      </c>
      <c r="G748" s="30"/>
      <c r="H748" s="30"/>
      <c r="I748" s="30"/>
      <c r="J748" s="30"/>
      <c r="K748" s="30"/>
      <c r="L748" s="30"/>
      <c r="M748" s="33"/>
      <c r="N748" s="177"/>
      <c r="O748" s="178"/>
      <c r="P748" s="65"/>
      <c r="Q748" s="65"/>
      <c r="R748" s="65"/>
      <c r="S748" s="65"/>
      <c r="T748" s="65"/>
      <c r="U748" s="65"/>
      <c r="V748" s="65"/>
      <c r="W748" s="65"/>
      <c r="X748" s="66"/>
      <c r="Y748" s="28"/>
      <c r="Z748" s="28"/>
      <c r="AA748" s="28"/>
      <c r="AB748" s="28"/>
      <c r="AC748" s="28"/>
      <c r="AD748" s="28"/>
      <c r="AE748" s="28"/>
      <c r="AT748" s="14" t="s">
        <v>129</v>
      </c>
      <c r="AU748" s="14" t="s">
        <v>82</v>
      </c>
    </row>
    <row r="749" spans="1:65" s="2" customFormat="1" ht="24.2" customHeight="1">
      <c r="A749" s="28"/>
      <c r="B749" s="29"/>
      <c r="C749" s="194" t="s">
        <v>1392</v>
      </c>
      <c r="D749" s="194" t="s">
        <v>1367</v>
      </c>
      <c r="E749" s="195" t="s">
        <v>1393</v>
      </c>
      <c r="F749" s="196" t="s">
        <v>1394</v>
      </c>
      <c r="G749" s="197" t="s">
        <v>125</v>
      </c>
      <c r="H749" s="198">
        <v>12</v>
      </c>
      <c r="I749" s="199">
        <v>0</v>
      </c>
      <c r="J749" s="199">
        <v>648</v>
      </c>
      <c r="K749" s="199">
        <f>ROUND(P749*H749,2)</f>
        <v>7776</v>
      </c>
      <c r="L749" s="196" t="s">
        <v>126</v>
      </c>
      <c r="M749" s="33"/>
      <c r="N749" s="200" t="s">
        <v>1</v>
      </c>
      <c r="O749" s="169" t="s">
        <v>37</v>
      </c>
      <c r="P749" s="170">
        <f>I749+J749</f>
        <v>648</v>
      </c>
      <c r="Q749" s="170">
        <f>ROUND(I749*H749,2)</f>
        <v>0</v>
      </c>
      <c r="R749" s="170">
        <f>ROUND(J749*H749,2)</f>
        <v>7776</v>
      </c>
      <c r="S749" s="171">
        <v>0</v>
      </c>
      <c r="T749" s="171">
        <f>S749*H749</f>
        <v>0</v>
      </c>
      <c r="U749" s="171">
        <v>0</v>
      </c>
      <c r="V749" s="171">
        <f>U749*H749</f>
        <v>0</v>
      </c>
      <c r="W749" s="171">
        <v>0</v>
      </c>
      <c r="X749" s="172">
        <f>W749*H749</f>
        <v>0</v>
      </c>
      <c r="Y749" s="28"/>
      <c r="Z749" s="28"/>
      <c r="AA749" s="28"/>
      <c r="AB749" s="28"/>
      <c r="AC749" s="28"/>
      <c r="AD749" s="28"/>
      <c r="AE749" s="28"/>
      <c r="AR749" s="173" t="s">
        <v>82</v>
      </c>
      <c r="AT749" s="173" t="s">
        <v>1367</v>
      </c>
      <c r="AU749" s="173" t="s">
        <v>82</v>
      </c>
      <c r="AY749" s="14" t="s">
        <v>127</v>
      </c>
      <c r="BE749" s="174">
        <f>IF(O749="základní",K749,0)</f>
        <v>7776</v>
      </c>
      <c r="BF749" s="174">
        <f>IF(O749="snížená",K749,0)</f>
        <v>0</v>
      </c>
      <c r="BG749" s="174">
        <f>IF(O749="zákl. přenesená",K749,0)</f>
        <v>0</v>
      </c>
      <c r="BH749" s="174">
        <f>IF(O749="sníž. přenesená",K749,0)</f>
        <v>0</v>
      </c>
      <c r="BI749" s="174">
        <f>IF(O749="nulová",K749,0)</f>
        <v>0</v>
      </c>
      <c r="BJ749" s="14" t="s">
        <v>82</v>
      </c>
      <c r="BK749" s="174">
        <f>ROUND(P749*H749,2)</f>
        <v>7776</v>
      </c>
      <c r="BL749" s="14" t="s">
        <v>82</v>
      </c>
      <c r="BM749" s="173" t="s">
        <v>1395</v>
      </c>
    </row>
    <row r="750" spans="1:65" s="2" customFormat="1" ht="19.5">
      <c r="A750" s="28"/>
      <c r="B750" s="29"/>
      <c r="C750" s="30"/>
      <c r="D750" s="175" t="s">
        <v>129</v>
      </c>
      <c r="E750" s="30"/>
      <c r="F750" s="176" t="s">
        <v>1396</v>
      </c>
      <c r="G750" s="30"/>
      <c r="H750" s="30"/>
      <c r="I750" s="30"/>
      <c r="J750" s="30"/>
      <c r="K750" s="30"/>
      <c r="L750" s="30"/>
      <c r="M750" s="33"/>
      <c r="N750" s="177"/>
      <c r="O750" s="178"/>
      <c r="P750" s="65"/>
      <c r="Q750" s="65"/>
      <c r="R750" s="65"/>
      <c r="S750" s="65"/>
      <c r="T750" s="65"/>
      <c r="U750" s="65"/>
      <c r="V750" s="65"/>
      <c r="W750" s="65"/>
      <c r="X750" s="66"/>
      <c r="Y750" s="28"/>
      <c r="Z750" s="28"/>
      <c r="AA750" s="28"/>
      <c r="AB750" s="28"/>
      <c r="AC750" s="28"/>
      <c r="AD750" s="28"/>
      <c r="AE750" s="28"/>
      <c r="AT750" s="14" t="s">
        <v>129</v>
      </c>
      <c r="AU750" s="14" t="s">
        <v>82</v>
      </c>
    </row>
    <row r="751" spans="1:65" s="2" customFormat="1" ht="24.2" customHeight="1">
      <c r="A751" s="28"/>
      <c r="B751" s="29"/>
      <c r="C751" s="194" t="s">
        <v>1397</v>
      </c>
      <c r="D751" s="194" t="s">
        <v>1367</v>
      </c>
      <c r="E751" s="195" t="s">
        <v>1398</v>
      </c>
      <c r="F751" s="196" t="s">
        <v>1399</v>
      </c>
      <c r="G751" s="197" t="s">
        <v>694</v>
      </c>
      <c r="H751" s="198">
        <v>4240</v>
      </c>
      <c r="I751" s="199">
        <v>0</v>
      </c>
      <c r="J751" s="199">
        <v>15.2</v>
      </c>
      <c r="K751" s="199">
        <f>ROUND(P751*H751,2)</f>
        <v>64448</v>
      </c>
      <c r="L751" s="196" t="s">
        <v>126</v>
      </c>
      <c r="M751" s="33"/>
      <c r="N751" s="200" t="s">
        <v>1</v>
      </c>
      <c r="O751" s="169" t="s">
        <v>37</v>
      </c>
      <c r="P751" s="170">
        <f>I751+J751</f>
        <v>15.2</v>
      </c>
      <c r="Q751" s="170">
        <f>ROUND(I751*H751,2)</f>
        <v>0</v>
      </c>
      <c r="R751" s="170">
        <f>ROUND(J751*H751,2)</f>
        <v>64448</v>
      </c>
      <c r="S751" s="171">
        <v>0</v>
      </c>
      <c r="T751" s="171">
        <f>S751*H751</f>
        <v>0</v>
      </c>
      <c r="U751" s="171">
        <v>0</v>
      </c>
      <c r="V751" s="171">
        <f>U751*H751</f>
        <v>0</v>
      </c>
      <c r="W751" s="171">
        <v>0</v>
      </c>
      <c r="X751" s="172">
        <f>W751*H751</f>
        <v>0</v>
      </c>
      <c r="Y751" s="28"/>
      <c r="Z751" s="28"/>
      <c r="AA751" s="28"/>
      <c r="AB751" s="28"/>
      <c r="AC751" s="28"/>
      <c r="AD751" s="28"/>
      <c r="AE751" s="28"/>
      <c r="AR751" s="173" t="s">
        <v>82</v>
      </c>
      <c r="AT751" s="173" t="s">
        <v>1367</v>
      </c>
      <c r="AU751" s="173" t="s">
        <v>82</v>
      </c>
      <c r="AY751" s="14" t="s">
        <v>127</v>
      </c>
      <c r="BE751" s="174">
        <f>IF(O751="základní",K751,0)</f>
        <v>64448</v>
      </c>
      <c r="BF751" s="174">
        <f>IF(O751="snížená",K751,0)</f>
        <v>0</v>
      </c>
      <c r="BG751" s="174">
        <f>IF(O751="zákl. přenesená",K751,0)</f>
        <v>0</v>
      </c>
      <c r="BH751" s="174">
        <f>IF(O751="sníž. přenesená",K751,0)</f>
        <v>0</v>
      </c>
      <c r="BI751" s="174">
        <f>IF(O751="nulová",K751,0)</f>
        <v>0</v>
      </c>
      <c r="BJ751" s="14" t="s">
        <v>82</v>
      </c>
      <c r="BK751" s="174">
        <f>ROUND(P751*H751,2)</f>
        <v>64448</v>
      </c>
      <c r="BL751" s="14" t="s">
        <v>82</v>
      </c>
      <c r="BM751" s="173" t="s">
        <v>1400</v>
      </c>
    </row>
    <row r="752" spans="1:65" s="2" customFormat="1" ht="11.25">
      <c r="A752" s="28"/>
      <c r="B752" s="29"/>
      <c r="C752" s="30"/>
      <c r="D752" s="175" t="s">
        <v>129</v>
      </c>
      <c r="E752" s="30"/>
      <c r="F752" s="176" t="s">
        <v>1399</v>
      </c>
      <c r="G752" s="30"/>
      <c r="H752" s="30"/>
      <c r="I752" s="30"/>
      <c r="J752" s="30"/>
      <c r="K752" s="30"/>
      <c r="L752" s="30"/>
      <c r="M752" s="33"/>
      <c r="N752" s="177"/>
      <c r="O752" s="178"/>
      <c r="P752" s="65"/>
      <c r="Q752" s="65"/>
      <c r="R752" s="65"/>
      <c r="S752" s="65"/>
      <c r="T752" s="65"/>
      <c r="U752" s="65"/>
      <c r="V752" s="65"/>
      <c r="W752" s="65"/>
      <c r="X752" s="66"/>
      <c r="Y752" s="28"/>
      <c r="Z752" s="28"/>
      <c r="AA752" s="28"/>
      <c r="AB752" s="28"/>
      <c r="AC752" s="28"/>
      <c r="AD752" s="28"/>
      <c r="AE752" s="28"/>
      <c r="AT752" s="14" t="s">
        <v>129</v>
      </c>
      <c r="AU752" s="14" t="s">
        <v>82</v>
      </c>
    </row>
    <row r="753" spans="1:65" s="2" customFormat="1" ht="24">
      <c r="A753" s="28"/>
      <c r="B753" s="29"/>
      <c r="C753" s="194" t="s">
        <v>1401</v>
      </c>
      <c r="D753" s="194" t="s">
        <v>1367</v>
      </c>
      <c r="E753" s="195" t="s">
        <v>1402</v>
      </c>
      <c r="F753" s="196" t="s">
        <v>1403</v>
      </c>
      <c r="G753" s="197" t="s">
        <v>694</v>
      </c>
      <c r="H753" s="198">
        <v>1</v>
      </c>
      <c r="I753" s="199">
        <v>0</v>
      </c>
      <c r="J753" s="199">
        <v>16.8</v>
      </c>
      <c r="K753" s="199">
        <f>ROUND(P753*H753,2)</f>
        <v>16.8</v>
      </c>
      <c r="L753" s="196" t="s">
        <v>126</v>
      </c>
      <c r="M753" s="33"/>
      <c r="N753" s="200" t="s">
        <v>1</v>
      </c>
      <c r="O753" s="169" t="s">
        <v>37</v>
      </c>
      <c r="P753" s="170">
        <f>I753+J753</f>
        <v>16.8</v>
      </c>
      <c r="Q753" s="170">
        <f>ROUND(I753*H753,2)</f>
        <v>0</v>
      </c>
      <c r="R753" s="170">
        <f>ROUND(J753*H753,2)</f>
        <v>16.8</v>
      </c>
      <c r="S753" s="171">
        <v>0</v>
      </c>
      <c r="T753" s="171">
        <f>S753*H753</f>
        <v>0</v>
      </c>
      <c r="U753" s="171">
        <v>0</v>
      </c>
      <c r="V753" s="171">
        <f>U753*H753</f>
        <v>0</v>
      </c>
      <c r="W753" s="171">
        <v>0</v>
      </c>
      <c r="X753" s="172">
        <f>W753*H753</f>
        <v>0</v>
      </c>
      <c r="Y753" s="28"/>
      <c r="Z753" s="28"/>
      <c r="AA753" s="28"/>
      <c r="AB753" s="28"/>
      <c r="AC753" s="28"/>
      <c r="AD753" s="28"/>
      <c r="AE753" s="28"/>
      <c r="AR753" s="173" t="s">
        <v>82</v>
      </c>
      <c r="AT753" s="173" t="s">
        <v>1367</v>
      </c>
      <c r="AU753" s="173" t="s">
        <v>82</v>
      </c>
      <c r="AY753" s="14" t="s">
        <v>127</v>
      </c>
      <c r="BE753" s="174">
        <f>IF(O753="základní",K753,0)</f>
        <v>16.8</v>
      </c>
      <c r="BF753" s="174">
        <f>IF(O753="snížená",K753,0)</f>
        <v>0</v>
      </c>
      <c r="BG753" s="174">
        <f>IF(O753="zákl. přenesená",K753,0)</f>
        <v>0</v>
      </c>
      <c r="BH753" s="174">
        <f>IF(O753="sníž. přenesená",K753,0)</f>
        <v>0</v>
      </c>
      <c r="BI753" s="174">
        <f>IF(O753="nulová",K753,0)</f>
        <v>0</v>
      </c>
      <c r="BJ753" s="14" t="s">
        <v>82</v>
      </c>
      <c r="BK753" s="174">
        <f>ROUND(P753*H753,2)</f>
        <v>16.8</v>
      </c>
      <c r="BL753" s="14" t="s">
        <v>82</v>
      </c>
      <c r="BM753" s="173" t="s">
        <v>1404</v>
      </c>
    </row>
    <row r="754" spans="1:65" s="2" customFormat="1" ht="11.25">
      <c r="A754" s="28"/>
      <c r="B754" s="29"/>
      <c r="C754" s="30"/>
      <c r="D754" s="175" t="s">
        <v>129</v>
      </c>
      <c r="E754" s="30"/>
      <c r="F754" s="176" t="s">
        <v>1403</v>
      </c>
      <c r="G754" s="30"/>
      <c r="H754" s="30"/>
      <c r="I754" s="30"/>
      <c r="J754" s="30"/>
      <c r="K754" s="30"/>
      <c r="L754" s="30"/>
      <c r="M754" s="33"/>
      <c r="N754" s="177"/>
      <c r="O754" s="178"/>
      <c r="P754" s="65"/>
      <c r="Q754" s="65"/>
      <c r="R754" s="65"/>
      <c r="S754" s="65"/>
      <c r="T754" s="65"/>
      <c r="U754" s="65"/>
      <c r="V754" s="65"/>
      <c r="W754" s="65"/>
      <c r="X754" s="66"/>
      <c r="Y754" s="28"/>
      <c r="Z754" s="28"/>
      <c r="AA754" s="28"/>
      <c r="AB754" s="28"/>
      <c r="AC754" s="28"/>
      <c r="AD754" s="28"/>
      <c r="AE754" s="28"/>
      <c r="AT754" s="14" t="s">
        <v>129</v>
      </c>
      <c r="AU754" s="14" t="s">
        <v>82</v>
      </c>
    </row>
    <row r="755" spans="1:65" s="2" customFormat="1" ht="24">
      <c r="A755" s="28"/>
      <c r="B755" s="29"/>
      <c r="C755" s="194" t="s">
        <v>1405</v>
      </c>
      <c r="D755" s="194" t="s">
        <v>1367</v>
      </c>
      <c r="E755" s="195" t="s">
        <v>1406</v>
      </c>
      <c r="F755" s="196" t="s">
        <v>1407</v>
      </c>
      <c r="G755" s="197" t="s">
        <v>694</v>
      </c>
      <c r="H755" s="198">
        <v>1</v>
      </c>
      <c r="I755" s="199">
        <v>0</v>
      </c>
      <c r="J755" s="199">
        <v>22.4</v>
      </c>
      <c r="K755" s="199">
        <f>ROUND(P755*H755,2)</f>
        <v>22.4</v>
      </c>
      <c r="L755" s="196" t="s">
        <v>126</v>
      </c>
      <c r="M755" s="33"/>
      <c r="N755" s="200" t="s">
        <v>1</v>
      </c>
      <c r="O755" s="169" t="s">
        <v>37</v>
      </c>
      <c r="P755" s="170">
        <f>I755+J755</f>
        <v>22.4</v>
      </c>
      <c r="Q755" s="170">
        <f>ROUND(I755*H755,2)</f>
        <v>0</v>
      </c>
      <c r="R755" s="170">
        <f>ROUND(J755*H755,2)</f>
        <v>22.4</v>
      </c>
      <c r="S755" s="171">
        <v>0</v>
      </c>
      <c r="T755" s="171">
        <f>S755*H755</f>
        <v>0</v>
      </c>
      <c r="U755" s="171">
        <v>0</v>
      </c>
      <c r="V755" s="171">
        <f>U755*H755</f>
        <v>0</v>
      </c>
      <c r="W755" s="171">
        <v>0</v>
      </c>
      <c r="X755" s="172">
        <f>W755*H755</f>
        <v>0</v>
      </c>
      <c r="Y755" s="28"/>
      <c r="Z755" s="28"/>
      <c r="AA755" s="28"/>
      <c r="AB755" s="28"/>
      <c r="AC755" s="28"/>
      <c r="AD755" s="28"/>
      <c r="AE755" s="28"/>
      <c r="AR755" s="173" t="s">
        <v>82</v>
      </c>
      <c r="AT755" s="173" t="s">
        <v>1367</v>
      </c>
      <c r="AU755" s="173" t="s">
        <v>82</v>
      </c>
      <c r="AY755" s="14" t="s">
        <v>127</v>
      </c>
      <c r="BE755" s="174">
        <f>IF(O755="základní",K755,0)</f>
        <v>22.4</v>
      </c>
      <c r="BF755" s="174">
        <f>IF(O755="snížená",K755,0)</f>
        <v>0</v>
      </c>
      <c r="BG755" s="174">
        <f>IF(O755="zákl. přenesená",K755,0)</f>
        <v>0</v>
      </c>
      <c r="BH755" s="174">
        <f>IF(O755="sníž. přenesená",K755,0)</f>
        <v>0</v>
      </c>
      <c r="BI755" s="174">
        <f>IF(O755="nulová",K755,0)</f>
        <v>0</v>
      </c>
      <c r="BJ755" s="14" t="s">
        <v>82</v>
      </c>
      <c r="BK755" s="174">
        <f>ROUND(P755*H755,2)</f>
        <v>22.4</v>
      </c>
      <c r="BL755" s="14" t="s">
        <v>82</v>
      </c>
      <c r="BM755" s="173" t="s">
        <v>1408</v>
      </c>
    </row>
    <row r="756" spans="1:65" s="2" customFormat="1" ht="11.25">
      <c r="A756" s="28"/>
      <c r="B756" s="29"/>
      <c r="C756" s="30"/>
      <c r="D756" s="175" t="s">
        <v>129</v>
      </c>
      <c r="E756" s="30"/>
      <c r="F756" s="176" t="s">
        <v>1407</v>
      </c>
      <c r="G756" s="30"/>
      <c r="H756" s="30"/>
      <c r="I756" s="30"/>
      <c r="J756" s="30"/>
      <c r="K756" s="30"/>
      <c r="L756" s="30"/>
      <c r="M756" s="33"/>
      <c r="N756" s="177"/>
      <c r="O756" s="178"/>
      <c r="P756" s="65"/>
      <c r="Q756" s="65"/>
      <c r="R756" s="65"/>
      <c r="S756" s="65"/>
      <c r="T756" s="65"/>
      <c r="U756" s="65"/>
      <c r="V756" s="65"/>
      <c r="W756" s="65"/>
      <c r="X756" s="66"/>
      <c r="Y756" s="28"/>
      <c r="Z756" s="28"/>
      <c r="AA756" s="28"/>
      <c r="AB756" s="28"/>
      <c r="AC756" s="28"/>
      <c r="AD756" s="28"/>
      <c r="AE756" s="28"/>
      <c r="AT756" s="14" t="s">
        <v>129</v>
      </c>
      <c r="AU756" s="14" t="s">
        <v>82</v>
      </c>
    </row>
    <row r="757" spans="1:65" s="2" customFormat="1" ht="24">
      <c r="A757" s="28"/>
      <c r="B757" s="29"/>
      <c r="C757" s="194" t="s">
        <v>1409</v>
      </c>
      <c r="D757" s="194" t="s">
        <v>1367</v>
      </c>
      <c r="E757" s="195" t="s">
        <v>1410</v>
      </c>
      <c r="F757" s="196" t="s">
        <v>1411</v>
      </c>
      <c r="G757" s="197" t="s">
        <v>694</v>
      </c>
      <c r="H757" s="198">
        <v>1</v>
      </c>
      <c r="I757" s="199">
        <v>0</v>
      </c>
      <c r="J757" s="199">
        <v>24.7</v>
      </c>
      <c r="K757" s="199">
        <f>ROUND(P757*H757,2)</f>
        <v>24.7</v>
      </c>
      <c r="L757" s="196" t="s">
        <v>126</v>
      </c>
      <c r="M757" s="33"/>
      <c r="N757" s="200" t="s">
        <v>1</v>
      </c>
      <c r="O757" s="169" t="s">
        <v>37</v>
      </c>
      <c r="P757" s="170">
        <f>I757+J757</f>
        <v>24.7</v>
      </c>
      <c r="Q757" s="170">
        <f>ROUND(I757*H757,2)</f>
        <v>0</v>
      </c>
      <c r="R757" s="170">
        <f>ROUND(J757*H757,2)</f>
        <v>24.7</v>
      </c>
      <c r="S757" s="171">
        <v>0</v>
      </c>
      <c r="T757" s="171">
        <f>S757*H757</f>
        <v>0</v>
      </c>
      <c r="U757" s="171">
        <v>0</v>
      </c>
      <c r="V757" s="171">
        <f>U757*H757</f>
        <v>0</v>
      </c>
      <c r="W757" s="171">
        <v>0</v>
      </c>
      <c r="X757" s="172">
        <f>W757*H757</f>
        <v>0</v>
      </c>
      <c r="Y757" s="28"/>
      <c r="Z757" s="28"/>
      <c r="AA757" s="28"/>
      <c r="AB757" s="28"/>
      <c r="AC757" s="28"/>
      <c r="AD757" s="28"/>
      <c r="AE757" s="28"/>
      <c r="AR757" s="173" t="s">
        <v>82</v>
      </c>
      <c r="AT757" s="173" t="s">
        <v>1367</v>
      </c>
      <c r="AU757" s="173" t="s">
        <v>82</v>
      </c>
      <c r="AY757" s="14" t="s">
        <v>127</v>
      </c>
      <c r="BE757" s="174">
        <f>IF(O757="základní",K757,0)</f>
        <v>24.7</v>
      </c>
      <c r="BF757" s="174">
        <f>IF(O757="snížená",K757,0)</f>
        <v>0</v>
      </c>
      <c r="BG757" s="174">
        <f>IF(O757="zákl. přenesená",K757,0)</f>
        <v>0</v>
      </c>
      <c r="BH757" s="174">
        <f>IF(O757="sníž. přenesená",K757,0)</f>
        <v>0</v>
      </c>
      <c r="BI757" s="174">
        <f>IF(O757="nulová",K757,0)</f>
        <v>0</v>
      </c>
      <c r="BJ757" s="14" t="s">
        <v>82</v>
      </c>
      <c r="BK757" s="174">
        <f>ROUND(P757*H757,2)</f>
        <v>24.7</v>
      </c>
      <c r="BL757" s="14" t="s">
        <v>82</v>
      </c>
      <c r="BM757" s="173" t="s">
        <v>1412</v>
      </c>
    </row>
    <row r="758" spans="1:65" s="2" customFormat="1" ht="11.25">
      <c r="A758" s="28"/>
      <c r="B758" s="29"/>
      <c r="C758" s="30"/>
      <c r="D758" s="175" t="s">
        <v>129</v>
      </c>
      <c r="E758" s="30"/>
      <c r="F758" s="176" t="s">
        <v>1411</v>
      </c>
      <c r="G758" s="30"/>
      <c r="H758" s="30"/>
      <c r="I758" s="30"/>
      <c r="J758" s="30"/>
      <c r="K758" s="30"/>
      <c r="L758" s="30"/>
      <c r="M758" s="33"/>
      <c r="N758" s="177"/>
      <c r="O758" s="178"/>
      <c r="P758" s="65"/>
      <c r="Q758" s="65"/>
      <c r="R758" s="65"/>
      <c r="S758" s="65"/>
      <c r="T758" s="65"/>
      <c r="U758" s="65"/>
      <c r="V758" s="65"/>
      <c r="W758" s="65"/>
      <c r="X758" s="66"/>
      <c r="Y758" s="28"/>
      <c r="Z758" s="28"/>
      <c r="AA758" s="28"/>
      <c r="AB758" s="28"/>
      <c r="AC758" s="28"/>
      <c r="AD758" s="28"/>
      <c r="AE758" s="28"/>
      <c r="AT758" s="14" t="s">
        <v>129</v>
      </c>
      <c r="AU758" s="14" t="s">
        <v>82</v>
      </c>
    </row>
    <row r="759" spans="1:65" s="2" customFormat="1" ht="24">
      <c r="A759" s="28"/>
      <c r="B759" s="29"/>
      <c r="C759" s="194" t="s">
        <v>1413</v>
      </c>
      <c r="D759" s="194" t="s">
        <v>1367</v>
      </c>
      <c r="E759" s="195" t="s">
        <v>1414</v>
      </c>
      <c r="F759" s="196" t="s">
        <v>1415</v>
      </c>
      <c r="G759" s="197" t="s">
        <v>694</v>
      </c>
      <c r="H759" s="198">
        <v>1</v>
      </c>
      <c r="I759" s="199">
        <v>0</v>
      </c>
      <c r="J759" s="199">
        <v>20.2</v>
      </c>
      <c r="K759" s="199">
        <f>ROUND(P759*H759,2)</f>
        <v>20.2</v>
      </c>
      <c r="L759" s="196" t="s">
        <v>126</v>
      </c>
      <c r="M759" s="33"/>
      <c r="N759" s="200" t="s">
        <v>1</v>
      </c>
      <c r="O759" s="169" t="s">
        <v>37</v>
      </c>
      <c r="P759" s="170">
        <f>I759+J759</f>
        <v>20.2</v>
      </c>
      <c r="Q759" s="170">
        <f>ROUND(I759*H759,2)</f>
        <v>0</v>
      </c>
      <c r="R759" s="170">
        <f>ROUND(J759*H759,2)</f>
        <v>20.2</v>
      </c>
      <c r="S759" s="171">
        <v>0</v>
      </c>
      <c r="T759" s="171">
        <f>S759*H759</f>
        <v>0</v>
      </c>
      <c r="U759" s="171">
        <v>0</v>
      </c>
      <c r="V759" s="171">
        <f>U759*H759</f>
        <v>0</v>
      </c>
      <c r="W759" s="171">
        <v>0</v>
      </c>
      <c r="X759" s="172">
        <f>W759*H759</f>
        <v>0</v>
      </c>
      <c r="Y759" s="28"/>
      <c r="Z759" s="28"/>
      <c r="AA759" s="28"/>
      <c r="AB759" s="28"/>
      <c r="AC759" s="28"/>
      <c r="AD759" s="28"/>
      <c r="AE759" s="28"/>
      <c r="AR759" s="173" t="s">
        <v>82</v>
      </c>
      <c r="AT759" s="173" t="s">
        <v>1367</v>
      </c>
      <c r="AU759" s="173" t="s">
        <v>82</v>
      </c>
      <c r="AY759" s="14" t="s">
        <v>127</v>
      </c>
      <c r="BE759" s="174">
        <f>IF(O759="základní",K759,0)</f>
        <v>20.2</v>
      </c>
      <c r="BF759" s="174">
        <f>IF(O759="snížená",K759,0)</f>
        <v>0</v>
      </c>
      <c r="BG759" s="174">
        <f>IF(O759="zákl. přenesená",K759,0)</f>
        <v>0</v>
      </c>
      <c r="BH759" s="174">
        <f>IF(O759="sníž. přenesená",K759,0)</f>
        <v>0</v>
      </c>
      <c r="BI759" s="174">
        <f>IF(O759="nulová",K759,0)</f>
        <v>0</v>
      </c>
      <c r="BJ759" s="14" t="s">
        <v>82</v>
      </c>
      <c r="BK759" s="174">
        <f>ROUND(P759*H759,2)</f>
        <v>20.2</v>
      </c>
      <c r="BL759" s="14" t="s">
        <v>82</v>
      </c>
      <c r="BM759" s="173" t="s">
        <v>1416</v>
      </c>
    </row>
    <row r="760" spans="1:65" s="2" customFormat="1" ht="11.25">
      <c r="A760" s="28"/>
      <c r="B760" s="29"/>
      <c r="C760" s="30"/>
      <c r="D760" s="175" t="s">
        <v>129</v>
      </c>
      <c r="E760" s="30"/>
      <c r="F760" s="176" t="s">
        <v>1415</v>
      </c>
      <c r="G760" s="30"/>
      <c r="H760" s="30"/>
      <c r="I760" s="30"/>
      <c r="J760" s="30"/>
      <c r="K760" s="30"/>
      <c r="L760" s="30"/>
      <c r="M760" s="33"/>
      <c r="N760" s="177"/>
      <c r="O760" s="178"/>
      <c r="P760" s="65"/>
      <c r="Q760" s="65"/>
      <c r="R760" s="65"/>
      <c r="S760" s="65"/>
      <c r="T760" s="65"/>
      <c r="U760" s="65"/>
      <c r="V760" s="65"/>
      <c r="W760" s="65"/>
      <c r="X760" s="66"/>
      <c r="Y760" s="28"/>
      <c r="Z760" s="28"/>
      <c r="AA760" s="28"/>
      <c r="AB760" s="28"/>
      <c r="AC760" s="28"/>
      <c r="AD760" s="28"/>
      <c r="AE760" s="28"/>
      <c r="AT760" s="14" t="s">
        <v>129</v>
      </c>
      <c r="AU760" s="14" t="s">
        <v>82</v>
      </c>
    </row>
    <row r="761" spans="1:65" s="2" customFormat="1" ht="24.2" customHeight="1">
      <c r="A761" s="28"/>
      <c r="B761" s="29"/>
      <c r="C761" s="194" t="s">
        <v>1417</v>
      </c>
      <c r="D761" s="194" t="s">
        <v>1367</v>
      </c>
      <c r="E761" s="195" t="s">
        <v>1418</v>
      </c>
      <c r="F761" s="196" t="s">
        <v>1419</v>
      </c>
      <c r="G761" s="197" t="s">
        <v>694</v>
      </c>
      <c r="H761" s="198">
        <v>1</v>
      </c>
      <c r="I761" s="199">
        <v>0</v>
      </c>
      <c r="J761" s="199">
        <v>43.4</v>
      </c>
      <c r="K761" s="199">
        <f>ROUND(P761*H761,2)</f>
        <v>43.4</v>
      </c>
      <c r="L761" s="196" t="s">
        <v>126</v>
      </c>
      <c r="M761" s="33"/>
      <c r="N761" s="200" t="s">
        <v>1</v>
      </c>
      <c r="O761" s="169" t="s">
        <v>37</v>
      </c>
      <c r="P761" s="170">
        <f>I761+J761</f>
        <v>43.4</v>
      </c>
      <c r="Q761" s="170">
        <f>ROUND(I761*H761,2)</f>
        <v>0</v>
      </c>
      <c r="R761" s="170">
        <f>ROUND(J761*H761,2)</f>
        <v>43.4</v>
      </c>
      <c r="S761" s="171">
        <v>0</v>
      </c>
      <c r="T761" s="171">
        <f>S761*H761</f>
        <v>0</v>
      </c>
      <c r="U761" s="171">
        <v>0</v>
      </c>
      <c r="V761" s="171">
        <f>U761*H761</f>
        <v>0</v>
      </c>
      <c r="W761" s="171">
        <v>0</v>
      </c>
      <c r="X761" s="172">
        <f>W761*H761</f>
        <v>0</v>
      </c>
      <c r="Y761" s="28"/>
      <c r="Z761" s="28"/>
      <c r="AA761" s="28"/>
      <c r="AB761" s="28"/>
      <c r="AC761" s="28"/>
      <c r="AD761" s="28"/>
      <c r="AE761" s="28"/>
      <c r="AR761" s="173" t="s">
        <v>1420</v>
      </c>
      <c r="AT761" s="173" t="s">
        <v>1367</v>
      </c>
      <c r="AU761" s="173" t="s">
        <v>82</v>
      </c>
      <c r="AY761" s="14" t="s">
        <v>127</v>
      </c>
      <c r="BE761" s="174">
        <f>IF(O761="základní",K761,0)</f>
        <v>43.4</v>
      </c>
      <c r="BF761" s="174">
        <f>IF(O761="snížená",K761,0)</f>
        <v>0</v>
      </c>
      <c r="BG761" s="174">
        <f>IF(O761="zákl. přenesená",K761,0)</f>
        <v>0</v>
      </c>
      <c r="BH761" s="174">
        <f>IF(O761="sníž. přenesená",K761,0)</f>
        <v>0</v>
      </c>
      <c r="BI761" s="174">
        <f>IF(O761="nulová",K761,0)</f>
        <v>0</v>
      </c>
      <c r="BJ761" s="14" t="s">
        <v>82</v>
      </c>
      <c r="BK761" s="174">
        <f>ROUND(P761*H761,2)</f>
        <v>43.4</v>
      </c>
      <c r="BL761" s="14" t="s">
        <v>1420</v>
      </c>
      <c r="BM761" s="173" t="s">
        <v>1421</v>
      </c>
    </row>
    <row r="762" spans="1:65" s="2" customFormat="1" ht="11.25">
      <c r="A762" s="28"/>
      <c r="B762" s="29"/>
      <c r="C762" s="30"/>
      <c r="D762" s="175" t="s">
        <v>129</v>
      </c>
      <c r="E762" s="30"/>
      <c r="F762" s="176" t="s">
        <v>1419</v>
      </c>
      <c r="G762" s="30"/>
      <c r="H762" s="30"/>
      <c r="I762" s="30"/>
      <c r="J762" s="30"/>
      <c r="K762" s="30"/>
      <c r="L762" s="30"/>
      <c r="M762" s="33"/>
      <c r="N762" s="177"/>
      <c r="O762" s="178"/>
      <c r="P762" s="65"/>
      <c r="Q762" s="65"/>
      <c r="R762" s="65"/>
      <c r="S762" s="65"/>
      <c r="T762" s="65"/>
      <c r="U762" s="65"/>
      <c r="V762" s="65"/>
      <c r="W762" s="65"/>
      <c r="X762" s="66"/>
      <c r="Y762" s="28"/>
      <c r="Z762" s="28"/>
      <c r="AA762" s="28"/>
      <c r="AB762" s="28"/>
      <c r="AC762" s="28"/>
      <c r="AD762" s="28"/>
      <c r="AE762" s="28"/>
      <c r="AT762" s="14" t="s">
        <v>129</v>
      </c>
      <c r="AU762" s="14" t="s">
        <v>82</v>
      </c>
    </row>
    <row r="763" spans="1:65" s="2" customFormat="1" ht="24.2" customHeight="1">
      <c r="A763" s="28"/>
      <c r="B763" s="29"/>
      <c r="C763" s="194" t="s">
        <v>1422</v>
      </c>
      <c r="D763" s="194" t="s">
        <v>1367</v>
      </c>
      <c r="E763" s="195" t="s">
        <v>1423</v>
      </c>
      <c r="F763" s="196" t="s">
        <v>1424</v>
      </c>
      <c r="G763" s="197" t="s">
        <v>694</v>
      </c>
      <c r="H763" s="198">
        <v>1</v>
      </c>
      <c r="I763" s="199">
        <v>0</v>
      </c>
      <c r="J763" s="199">
        <v>55.6</v>
      </c>
      <c r="K763" s="199">
        <f>ROUND(P763*H763,2)</f>
        <v>55.6</v>
      </c>
      <c r="L763" s="196" t="s">
        <v>126</v>
      </c>
      <c r="M763" s="33"/>
      <c r="N763" s="200" t="s">
        <v>1</v>
      </c>
      <c r="O763" s="169" t="s">
        <v>37</v>
      </c>
      <c r="P763" s="170">
        <f>I763+J763</f>
        <v>55.6</v>
      </c>
      <c r="Q763" s="170">
        <f>ROUND(I763*H763,2)</f>
        <v>0</v>
      </c>
      <c r="R763" s="170">
        <f>ROUND(J763*H763,2)</f>
        <v>55.6</v>
      </c>
      <c r="S763" s="171">
        <v>0</v>
      </c>
      <c r="T763" s="171">
        <f>S763*H763</f>
        <v>0</v>
      </c>
      <c r="U763" s="171">
        <v>0</v>
      </c>
      <c r="V763" s="171">
        <f>U763*H763</f>
        <v>0</v>
      </c>
      <c r="W763" s="171">
        <v>0</v>
      </c>
      <c r="X763" s="172">
        <f>W763*H763</f>
        <v>0</v>
      </c>
      <c r="Y763" s="28"/>
      <c r="Z763" s="28"/>
      <c r="AA763" s="28"/>
      <c r="AB763" s="28"/>
      <c r="AC763" s="28"/>
      <c r="AD763" s="28"/>
      <c r="AE763" s="28"/>
      <c r="AR763" s="173" t="s">
        <v>1420</v>
      </c>
      <c r="AT763" s="173" t="s">
        <v>1367</v>
      </c>
      <c r="AU763" s="173" t="s">
        <v>82</v>
      </c>
      <c r="AY763" s="14" t="s">
        <v>127</v>
      </c>
      <c r="BE763" s="174">
        <f>IF(O763="základní",K763,0)</f>
        <v>55.6</v>
      </c>
      <c r="BF763" s="174">
        <f>IF(O763="snížená",K763,0)</f>
        <v>0</v>
      </c>
      <c r="BG763" s="174">
        <f>IF(O763="zákl. přenesená",K763,0)</f>
        <v>0</v>
      </c>
      <c r="BH763" s="174">
        <f>IF(O763="sníž. přenesená",K763,0)</f>
        <v>0</v>
      </c>
      <c r="BI763" s="174">
        <f>IF(O763="nulová",K763,0)</f>
        <v>0</v>
      </c>
      <c r="BJ763" s="14" t="s">
        <v>82</v>
      </c>
      <c r="BK763" s="174">
        <f>ROUND(P763*H763,2)</f>
        <v>55.6</v>
      </c>
      <c r="BL763" s="14" t="s">
        <v>1420</v>
      </c>
      <c r="BM763" s="173" t="s">
        <v>1425</v>
      </c>
    </row>
    <row r="764" spans="1:65" s="2" customFormat="1" ht="11.25">
      <c r="A764" s="28"/>
      <c r="B764" s="29"/>
      <c r="C764" s="30"/>
      <c r="D764" s="175" t="s">
        <v>129</v>
      </c>
      <c r="E764" s="30"/>
      <c r="F764" s="176" t="s">
        <v>1424</v>
      </c>
      <c r="G764" s="30"/>
      <c r="H764" s="30"/>
      <c r="I764" s="30"/>
      <c r="J764" s="30"/>
      <c r="K764" s="30"/>
      <c r="L764" s="30"/>
      <c r="M764" s="33"/>
      <c r="N764" s="177"/>
      <c r="O764" s="178"/>
      <c r="P764" s="65"/>
      <c r="Q764" s="65"/>
      <c r="R764" s="65"/>
      <c r="S764" s="65"/>
      <c r="T764" s="65"/>
      <c r="U764" s="65"/>
      <c r="V764" s="65"/>
      <c r="W764" s="65"/>
      <c r="X764" s="66"/>
      <c r="Y764" s="28"/>
      <c r="Z764" s="28"/>
      <c r="AA764" s="28"/>
      <c r="AB764" s="28"/>
      <c r="AC764" s="28"/>
      <c r="AD764" s="28"/>
      <c r="AE764" s="28"/>
      <c r="AT764" s="14" t="s">
        <v>129</v>
      </c>
      <c r="AU764" s="14" t="s">
        <v>82</v>
      </c>
    </row>
    <row r="765" spans="1:65" s="2" customFormat="1" ht="24.2" customHeight="1">
      <c r="A765" s="28"/>
      <c r="B765" s="29"/>
      <c r="C765" s="194" t="s">
        <v>1426</v>
      </c>
      <c r="D765" s="194" t="s">
        <v>1367</v>
      </c>
      <c r="E765" s="195" t="s">
        <v>1427</v>
      </c>
      <c r="F765" s="196" t="s">
        <v>1428</v>
      </c>
      <c r="G765" s="197" t="s">
        <v>694</v>
      </c>
      <c r="H765" s="198">
        <v>1</v>
      </c>
      <c r="I765" s="199">
        <v>0</v>
      </c>
      <c r="J765" s="199">
        <v>69</v>
      </c>
      <c r="K765" s="199">
        <f>ROUND(P765*H765,2)</f>
        <v>69</v>
      </c>
      <c r="L765" s="196" t="s">
        <v>126</v>
      </c>
      <c r="M765" s="33"/>
      <c r="N765" s="200" t="s">
        <v>1</v>
      </c>
      <c r="O765" s="169" t="s">
        <v>37</v>
      </c>
      <c r="P765" s="170">
        <f>I765+J765</f>
        <v>69</v>
      </c>
      <c r="Q765" s="170">
        <f>ROUND(I765*H765,2)</f>
        <v>0</v>
      </c>
      <c r="R765" s="170">
        <f>ROUND(J765*H765,2)</f>
        <v>69</v>
      </c>
      <c r="S765" s="171">
        <v>0</v>
      </c>
      <c r="T765" s="171">
        <f>S765*H765</f>
        <v>0</v>
      </c>
      <c r="U765" s="171">
        <v>0</v>
      </c>
      <c r="V765" s="171">
        <f>U765*H765</f>
        <v>0</v>
      </c>
      <c r="W765" s="171">
        <v>0</v>
      </c>
      <c r="X765" s="172">
        <f>W765*H765</f>
        <v>0</v>
      </c>
      <c r="Y765" s="28"/>
      <c r="Z765" s="28"/>
      <c r="AA765" s="28"/>
      <c r="AB765" s="28"/>
      <c r="AC765" s="28"/>
      <c r="AD765" s="28"/>
      <c r="AE765" s="28"/>
      <c r="AR765" s="173" t="s">
        <v>1420</v>
      </c>
      <c r="AT765" s="173" t="s">
        <v>1367</v>
      </c>
      <c r="AU765" s="173" t="s">
        <v>82</v>
      </c>
      <c r="AY765" s="14" t="s">
        <v>127</v>
      </c>
      <c r="BE765" s="174">
        <f>IF(O765="základní",K765,0)</f>
        <v>69</v>
      </c>
      <c r="BF765" s="174">
        <f>IF(O765="snížená",K765,0)</f>
        <v>0</v>
      </c>
      <c r="BG765" s="174">
        <f>IF(O765="zákl. přenesená",K765,0)</f>
        <v>0</v>
      </c>
      <c r="BH765" s="174">
        <f>IF(O765="sníž. přenesená",K765,0)</f>
        <v>0</v>
      </c>
      <c r="BI765" s="174">
        <f>IF(O765="nulová",K765,0)</f>
        <v>0</v>
      </c>
      <c r="BJ765" s="14" t="s">
        <v>82</v>
      </c>
      <c r="BK765" s="174">
        <f>ROUND(P765*H765,2)</f>
        <v>69</v>
      </c>
      <c r="BL765" s="14" t="s">
        <v>1420</v>
      </c>
      <c r="BM765" s="173" t="s">
        <v>1429</v>
      </c>
    </row>
    <row r="766" spans="1:65" s="2" customFormat="1" ht="11.25">
      <c r="A766" s="28"/>
      <c r="B766" s="29"/>
      <c r="C766" s="30"/>
      <c r="D766" s="175" t="s">
        <v>129</v>
      </c>
      <c r="E766" s="30"/>
      <c r="F766" s="176" t="s">
        <v>1428</v>
      </c>
      <c r="G766" s="30"/>
      <c r="H766" s="30"/>
      <c r="I766" s="30"/>
      <c r="J766" s="30"/>
      <c r="K766" s="30"/>
      <c r="L766" s="30"/>
      <c r="M766" s="33"/>
      <c r="N766" s="177"/>
      <c r="O766" s="178"/>
      <c r="P766" s="65"/>
      <c r="Q766" s="65"/>
      <c r="R766" s="65"/>
      <c r="S766" s="65"/>
      <c r="T766" s="65"/>
      <c r="U766" s="65"/>
      <c r="V766" s="65"/>
      <c r="W766" s="65"/>
      <c r="X766" s="66"/>
      <c r="Y766" s="28"/>
      <c r="Z766" s="28"/>
      <c r="AA766" s="28"/>
      <c r="AB766" s="28"/>
      <c r="AC766" s="28"/>
      <c r="AD766" s="28"/>
      <c r="AE766" s="28"/>
      <c r="AT766" s="14" t="s">
        <v>129</v>
      </c>
      <c r="AU766" s="14" t="s">
        <v>82</v>
      </c>
    </row>
    <row r="767" spans="1:65" s="2" customFormat="1" ht="24.2" customHeight="1">
      <c r="A767" s="28"/>
      <c r="B767" s="29"/>
      <c r="C767" s="194" t="s">
        <v>1430</v>
      </c>
      <c r="D767" s="194" t="s">
        <v>1367</v>
      </c>
      <c r="E767" s="195" t="s">
        <v>1431</v>
      </c>
      <c r="F767" s="196" t="s">
        <v>1432</v>
      </c>
      <c r="G767" s="197" t="s">
        <v>694</v>
      </c>
      <c r="H767" s="198">
        <v>1</v>
      </c>
      <c r="I767" s="199">
        <v>0</v>
      </c>
      <c r="J767" s="199">
        <v>32.799999999999997</v>
      </c>
      <c r="K767" s="199">
        <f>ROUND(P767*H767,2)</f>
        <v>32.799999999999997</v>
      </c>
      <c r="L767" s="196" t="s">
        <v>126</v>
      </c>
      <c r="M767" s="33"/>
      <c r="N767" s="200" t="s">
        <v>1</v>
      </c>
      <c r="O767" s="169" t="s">
        <v>37</v>
      </c>
      <c r="P767" s="170">
        <f>I767+J767</f>
        <v>32.799999999999997</v>
      </c>
      <c r="Q767" s="170">
        <f>ROUND(I767*H767,2)</f>
        <v>0</v>
      </c>
      <c r="R767" s="170">
        <f>ROUND(J767*H767,2)</f>
        <v>32.799999999999997</v>
      </c>
      <c r="S767" s="171">
        <v>0</v>
      </c>
      <c r="T767" s="171">
        <f>S767*H767</f>
        <v>0</v>
      </c>
      <c r="U767" s="171">
        <v>0</v>
      </c>
      <c r="V767" s="171">
        <f>U767*H767</f>
        <v>0</v>
      </c>
      <c r="W767" s="171">
        <v>0</v>
      </c>
      <c r="X767" s="172">
        <f>W767*H767</f>
        <v>0</v>
      </c>
      <c r="Y767" s="28"/>
      <c r="Z767" s="28"/>
      <c r="AA767" s="28"/>
      <c r="AB767" s="28"/>
      <c r="AC767" s="28"/>
      <c r="AD767" s="28"/>
      <c r="AE767" s="28"/>
      <c r="AR767" s="173" t="s">
        <v>1420</v>
      </c>
      <c r="AT767" s="173" t="s">
        <v>1367</v>
      </c>
      <c r="AU767" s="173" t="s">
        <v>82</v>
      </c>
      <c r="AY767" s="14" t="s">
        <v>127</v>
      </c>
      <c r="BE767" s="174">
        <f>IF(O767="základní",K767,0)</f>
        <v>32.799999999999997</v>
      </c>
      <c r="BF767" s="174">
        <f>IF(O767="snížená",K767,0)</f>
        <v>0</v>
      </c>
      <c r="BG767" s="174">
        <f>IF(O767="zákl. přenesená",K767,0)</f>
        <v>0</v>
      </c>
      <c r="BH767" s="174">
        <f>IF(O767="sníž. přenesená",K767,0)</f>
        <v>0</v>
      </c>
      <c r="BI767" s="174">
        <f>IF(O767="nulová",K767,0)</f>
        <v>0</v>
      </c>
      <c r="BJ767" s="14" t="s">
        <v>82</v>
      </c>
      <c r="BK767" s="174">
        <f>ROUND(P767*H767,2)</f>
        <v>32.799999999999997</v>
      </c>
      <c r="BL767" s="14" t="s">
        <v>1420</v>
      </c>
      <c r="BM767" s="173" t="s">
        <v>1433</v>
      </c>
    </row>
    <row r="768" spans="1:65" s="2" customFormat="1" ht="48.75">
      <c r="A768" s="28"/>
      <c r="B768" s="29"/>
      <c r="C768" s="30"/>
      <c r="D768" s="175" t="s">
        <v>129</v>
      </c>
      <c r="E768" s="30"/>
      <c r="F768" s="176" t="s">
        <v>1434</v>
      </c>
      <c r="G768" s="30"/>
      <c r="H768" s="30"/>
      <c r="I768" s="30"/>
      <c r="J768" s="30"/>
      <c r="K768" s="30"/>
      <c r="L768" s="30"/>
      <c r="M768" s="33"/>
      <c r="N768" s="177"/>
      <c r="O768" s="178"/>
      <c r="P768" s="65"/>
      <c r="Q768" s="65"/>
      <c r="R768" s="65"/>
      <c r="S768" s="65"/>
      <c r="T768" s="65"/>
      <c r="U768" s="65"/>
      <c r="V768" s="65"/>
      <c r="W768" s="65"/>
      <c r="X768" s="66"/>
      <c r="Y768" s="28"/>
      <c r="Z768" s="28"/>
      <c r="AA768" s="28"/>
      <c r="AB768" s="28"/>
      <c r="AC768" s="28"/>
      <c r="AD768" s="28"/>
      <c r="AE768" s="28"/>
      <c r="AT768" s="14" t="s">
        <v>129</v>
      </c>
      <c r="AU768" s="14" t="s">
        <v>82</v>
      </c>
    </row>
    <row r="769" spans="1:65" s="2" customFormat="1" ht="24.2" customHeight="1">
      <c r="A769" s="28"/>
      <c r="B769" s="29"/>
      <c r="C769" s="194" t="s">
        <v>1435</v>
      </c>
      <c r="D769" s="194" t="s">
        <v>1367</v>
      </c>
      <c r="E769" s="195" t="s">
        <v>1436</v>
      </c>
      <c r="F769" s="196" t="s">
        <v>1437</v>
      </c>
      <c r="G769" s="197" t="s">
        <v>694</v>
      </c>
      <c r="H769" s="198">
        <v>1</v>
      </c>
      <c r="I769" s="199">
        <v>0</v>
      </c>
      <c r="J769" s="199">
        <v>30.5</v>
      </c>
      <c r="K769" s="199">
        <f>ROUND(P769*H769,2)</f>
        <v>30.5</v>
      </c>
      <c r="L769" s="196" t="s">
        <v>126</v>
      </c>
      <c r="M769" s="33"/>
      <c r="N769" s="200" t="s">
        <v>1</v>
      </c>
      <c r="O769" s="169" t="s">
        <v>37</v>
      </c>
      <c r="P769" s="170">
        <f>I769+J769</f>
        <v>30.5</v>
      </c>
      <c r="Q769" s="170">
        <f>ROUND(I769*H769,2)</f>
        <v>0</v>
      </c>
      <c r="R769" s="170">
        <f>ROUND(J769*H769,2)</f>
        <v>30.5</v>
      </c>
      <c r="S769" s="171">
        <v>0</v>
      </c>
      <c r="T769" s="171">
        <f>S769*H769</f>
        <v>0</v>
      </c>
      <c r="U769" s="171">
        <v>0</v>
      </c>
      <c r="V769" s="171">
        <f>U769*H769</f>
        <v>0</v>
      </c>
      <c r="W769" s="171">
        <v>0</v>
      </c>
      <c r="X769" s="172">
        <f>W769*H769</f>
        <v>0</v>
      </c>
      <c r="Y769" s="28"/>
      <c r="Z769" s="28"/>
      <c r="AA769" s="28"/>
      <c r="AB769" s="28"/>
      <c r="AC769" s="28"/>
      <c r="AD769" s="28"/>
      <c r="AE769" s="28"/>
      <c r="AR769" s="173" t="s">
        <v>1420</v>
      </c>
      <c r="AT769" s="173" t="s">
        <v>1367</v>
      </c>
      <c r="AU769" s="173" t="s">
        <v>82</v>
      </c>
      <c r="AY769" s="14" t="s">
        <v>127</v>
      </c>
      <c r="BE769" s="174">
        <f>IF(O769="základní",K769,0)</f>
        <v>30.5</v>
      </c>
      <c r="BF769" s="174">
        <f>IF(O769="snížená",K769,0)</f>
        <v>0</v>
      </c>
      <c r="BG769" s="174">
        <f>IF(O769="zákl. přenesená",K769,0)</f>
        <v>0</v>
      </c>
      <c r="BH769" s="174">
        <f>IF(O769="sníž. přenesená",K769,0)</f>
        <v>0</v>
      </c>
      <c r="BI769" s="174">
        <f>IF(O769="nulová",K769,0)</f>
        <v>0</v>
      </c>
      <c r="BJ769" s="14" t="s">
        <v>82</v>
      </c>
      <c r="BK769" s="174">
        <f>ROUND(P769*H769,2)</f>
        <v>30.5</v>
      </c>
      <c r="BL769" s="14" t="s">
        <v>1420</v>
      </c>
      <c r="BM769" s="173" t="s">
        <v>1438</v>
      </c>
    </row>
    <row r="770" spans="1:65" s="2" customFormat="1" ht="58.5">
      <c r="A770" s="28"/>
      <c r="B770" s="29"/>
      <c r="C770" s="30"/>
      <c r="D770" s="175" t="s">
        <v>129</v>
      </c>
      <c r="E770" s="30"/>
      <c r="F770" s="176" t="s">
        <v>1439</v>
      </c>
      <c r="G770" s="30"/>
      <c r="H770" s="30"/>
      <c r="I770" s="30"/>
      <c r="J770" s="30"/>
      <c r="K770" s="30"/>
      <c r="L770" s="30"/>
      <c r="M770" s="33"/>
      <c r="N770" s="177"/>
      <c r="O770" s="178"/>
      <c r="P770" s="65"/>
      <c r="Q770" s="65"/>
      <c r="R770" s="65"/>
      <c r="S770" s="65"/>
      <c r="T770" s="65"/>
      <c r="U770" s="65"/>
      <c r="V770" s="65"/>
      <c r="W770" s="65"/>
      <c r="X770" s="66"/>
      <c r="Y770" s="28"/>
      <c r="Z770" s="28"/>
      <c r="AA770" s="28"/>
      <c r="AB770" s="28"/>
      <c r="AC770" s="28"/>
      <c r="AD770" s="28"/>
      <c r="AE770" s="28"/>
      <c r="AT770" s="14" t="s">
        <v>129</v>
      </c>
      <c r="AU770" s="14" t="s">
        <v>82</v>
      </c>
    </row>
    <row r="771" spans="1:65" s="2" customFormat="1" ht="37.9" customHeight="1">
      <c r="A771" s="28"/>
      <c r="B771" s="29"/>
      <c r="C771" s="194" t="s">
        <v>1440</v>
      </c>
      <c r="D771" s="194" t="s">
        <v>1367</v>
      </c>
      <c r="E771" s="195" t="s">
        <v>1441</v>
      </c>
      <c r="F771" s="196" t="s">
        <v>1442</v>
      </c>
      <c r="G771" s="197" t="s">
        <v>694</v>
      </c>
      <c r="H771" s="198">
        <v>1</v>
      </c>
      <c r="I771" s="199">
        <v>0</v>
      </c>
      <c r="J771" s="199">
        <v>159</v>
      </c>
      <c r="K771" s="199">
        <f>ROUND(P771*H771,2)</f>
        <v>159</v>
      </c>
      <c r="L771" s="196" t="s">
        <v>126</v>
      </c>
      <c r="M771" s="33"/>
      <c r="N771" s="200" t="s">
        <v>1</v>
      </c>
      <c r="O771" s="169" t="s">
        <v>37</v>
      </c>
      <c r="P771" s="170">
        <f>I771+J771</f>
        <v>159</v>
      </c>
      <c r="Q771" s="170">
        <f>ROUND(I771*H771,2)</f>
        <v>0</v>
      </c>
      <c r="R771" s="170">
        <f>ROUND(J771*H771,2)</f>
        <v>159</v>
      </c>
      <c r="S771" s="171">
        <v>0</v>
      </c>
      <c r="T771" s="171">
        <f>S771*H771</f>
        <v>0</v>
      </c>
      <c r="U771" s="171">
        <v>0</v>
      </c>
      <c r="V771" s="171">
        <f>U771*H771</f>
        <v>0</v>
      </c>
      <c r="W771" s="171">
        <v>0</v>
      </c>
      <c r="X771" s="172">
        <f>W771*H771</f>
        <v>0</v>
      </c>
      <c r="Y771" s="28"/>
      <c r="Z771" s="28"/>
      <c r="AA771" s="28"/>
      <c r="AB771" s="28"/>
      <c r="AC771" s="28"/>
      <c r="AD771" s="28"/>
      <c r="AE771" s="28"/>
      <c r="AR771" s="173" t="s">
        <v>1420</v>
      </c>
      <c r="AT771" s="173" t="s">
        <v>1367</v>
      </c>
      <c r="AU771" s="173" t="s">
        <v>82</v>
      </c>
      <c r="AY771" s="14" t="s">
        <v>127</v>
      </c>
      <c r="BE771" s="174">
        <f>IF(O771="základní",K771,0)</f>
        <v>159</v>
      </c>
      <c r="BF771" s="174">
        <f>IF(O771="snížená",K771,0)</f>
        <v>0</v>
      </c>
      <c r="BG771" s="174">
        <f>IF(O771="zákl. přenesená",K771,0)</f>
        <v>0</v>
      </c>
      <c r="BH771" s="174">
        <f>IF(O771="sníž. přenesená",K771,0)</f>
        <v>0</v>
      </c>
      <c r="BI771" s="174">
        <f>IF(O771="nulová",K771,0)</f>
        <v>0</v>
      </c>
      <c r="BJ771" s="14" t="s">
        <v>82</v>
      </c>
      <c r="BK771" s="174">
        <f>ROUND(P771*H771,2)</f>
        <v>159</v>
      </c>
      <c r="BL771" s="14" t="s">
        <v>1420</v>
      </c>
      <c r="BM771" s="173" t="s">
        <v>1443</v>
      </c>
    </row>
    <row r="772" spans="1:65" s="2" customFormat="1" ht="78">
      <c r="A772" s="28"/>
      <c r="B772" s="29"/>
      <c r="C772" s="30"/>
      <c r="D772" s="175" t="s">
        <v>129</v>
      </c>
      <c r="E772" s="30"/>
      <c r="F772" s="176" t="s">
        <v>1444</v>
      </c>
      <c r="G772" s="30"/>
      <c r="H772" s="30"/>
      <c r="I772" s="30"/>
      <c r="J772" s="30"/>
      <c r="K772" s="30"/>
      <c r="L772" s="30"/>
      <c r="M772" s="33"/>
      <c r="N772" s="177"/>
      <c r="O772" s="178"/>
      <c r="P772" s="65"/>
      <c r="Q772" s="65"/>
      <c r="R772" s="65"/>
      <c r="S772" s="65"/>
      <c r="T772" s="65"/>
      <c r="U772" s="65"/>
      <c r="V772" s="65"/>
      <c r="W772" s="65"/>
      <c r="X772" s="66"/>
      <c r="Y772" s="28"/>
      <c r="Z772" s="28"/>
      <c r="AA772" s="28"/>
      <c r="AB772" s="28"/>
      <c r="AC772" s="28"/>
      <c r="AD772" s="28"/>
      <c r="AE772" s="28"/>
      <c r="AT772" s="14" t="s">
        <v>129</v>
      </c>
      <c r="AU772" s="14" t="s">
        <v>82</v>
      </c>
    </row>
    <row r="773" spans="1:65" s="2" customFormat="1" ht="24.2" customHeight="1">
      <c r="A773" s="28"/>
      <c r="B773" s="29"/>
      <c r="C773" s="194" t="s">
        <v>1445</v>
      </c>
      <c r="D773" s="194" t="s">
        <v>1367</v>
      </c>
      <c r="E773" s="195" t="s">
        <v>1446</v>
      </c>
      <c r="F773" s="196" t="s">
        <v>1447</v>
      </c>
      <c r="G773" s="197" t="s">
        <v>694</v>
      </c>
      <c r="H773" s="198">
        <v>1</v>
      </c>
      <c r="I773" s="199">
        <v>0</v>
      </c>
      <c r="J773" s="199">
        <v>38.4</v>
      </c>
      <c r="K773" s="199">
        <f>ROUND(P773*H773,2)</f>
        <v>38.4</v>
      </c>
      <c r="L773" s="196" t="s">
        <v>126</v>
      </c>
      <c r="M773" s="33"/>
      <c r="N773" s="200" t="s">
        <v>1</v>
      </c>
      <c r="O773" s="169" t="s">
        <v>37</v>
      </c>
      <c r="P773" s="170">
        <f>I773+J773</f>
        <v>38.4</v>
      </c>
      <c r="Q773" s="170">
        <f>ROUND(I773*H773,2)</f>
        <v>0</v>
      </c>
      <c r="R773" s="170">
        <f>ROUND(J773*H773,2)</f>
        <v>38.4</v>
      </c>
      <c r="S773" s="171">
        <v>0</v>
      </c>
      <c r="T773" s="171">
        <f>S773*H773</f>
        <v>0</v>
      </c>
      <c r="U773" s="171">
        <v>0</v>
      </c>
      <c r="V773" s="171">
        <f>U773*H773</f>
        <v>0</v>
      </c>
      <c r="W773" s="171">
        <v>0</v>
      </c>
      <c r="X773" s="172">
        <f>W773*H773</f>
        <v>0</v>
      </c>
      <c r="Y773" s="28"/>
      <c r="Z773" s="28"/>
      <c r="AA773" s="28"/>
      <c r="AB773" s="28"/>
      <c r="AC773" s="28"/>
      <c r="AD773" s="28"/>
      <c r="AE773" s="28"/>
      <c r="AR773" s="173" t="s">
        <v>1420</v>
      </c>
      <c r="AT773" s="173" t="s">
        <v>1367</v>
      </c>
      <c r="AU773" s="173" t="s">
        <v>82</v>
      </c>
      <c r="AY773" s="14" t="s">
        <v>127</v>
      </c>
      <c r="BE773" s="174">
        <f>IF(O773="základní",K773,0)</f>
        <v>38.4</v>
      </c>
      <c r="BF773" s="174">
        <f>IF(O773="snížená",K773,0)</f>
        <v>0</v>
      </c>
      <c r="BG773" s="174">
        <f>IF(O773="zákl. přenesená",K773,0)</f>
        <v>0</v>
      </c>
      <c r="BH773" s="174">
        <f>IF(O773="sníž. přenesená",K773,0)</f>
        <v>0</v>
      </c>
      <c r="BI773" s="174">
        <f>IF(O773="nulová",K773,0)</f>
        <v>0</v>
      </c>
      <c r="BJ773" s="14" t="s">
        <v>82</v>
      </c>
      <c r="BK773" s="174">
        <f>ROUND(P773*H773,2)</f>
        <v>38.4</v>
      </c>
      <c r="BL773" s="14" t="s">
        <v>1420</v>
      </c>
      <c r="BM773" s="173" t="s">
        <v>1448</v>
      </c>
    </row>
    <row r="774" spans="1:65" s="2" customFormat="1" ht="19.5">
      <c r="A774" s="28"/>
      <c r="B774" s="29"/>
      <c r="C774" s="30"/>
      <c r="D774" s="175" t="s">
        <v>129</v>
      </c>
      <c r="E774" s="30"/>
      <c r="F774" s="176" t="s">
        <v>1449</v>
      </c>
      <c r="G774" s="30"/>
      <c r="H774" s="30"/>
      <c r="I774" s="30"/>
      <c r="J774" s="30"/>
      <c r="K774" s="30"/>
      <c r="L774" s="30"/>
      <c r="M774" s="33"/>
      <c r="N774" s="177"/>
      <c r="O774" s="178"/>
      <c r="P774" s="65"/>
      <c r="Q774" s="65"/>
      <c r="R774" s="65"/>
      <c r="S774" s="65"/>
      <c r="T774" s="65"/>
      <c r="U774" s="65"/>
      <c r="V774" s="65"/>
      <c r="W774" s="65"/>
      <c r="X774" s="66"/>
      <c r="Y774" s="28"/>
      <c r="Z774" s="28"/>
      <c r="AA774" s="28"/>
      <c r="AB774" s="28"/>
      <c r="AC774" s="28"/>
      <c r="AD774" s="28"/>
      <c r="AE774" s="28"/>
      <c r="AT774" s="14" t="s">
        <v>129</v>
      </c>
      <c r="AU774" s="14" t="s">
        <v>82</v>
      </c>
    </row>
    <row r="775" spans="1:65" s="2" customFormat="1" ht="37.9" customHeight="1">
      <c r="A775" s="28"/>
      <c r="B775" s="29"/>
      <c r="C775" s="194" t="s">
        <v>1450</v>
      </c>
      <c r="D775" s="194" t="s">
        <v>1367</v>
      </c>
      <c r="E775" s="195" t="s">
        <v>1451</v>
      </c>
      <c r="F775" s="196" t="s">
        <v>1452</v>
      </c>
      <c r="G775" s="197" t="s">
        <v>125</v>
      </c>
      <c r="H775" s="198">
        <v>1</v>
      </c>
      <c r="I775" s="199">
        <v>0</v>
      </c>
      <c r="J775" s="199">
        <v>338</v>
      </c>
      <c r="K775" s="199">
        <f>ROUND(P775*H775,2)</f>
        <v>338</v>
      </c>
      <c r="L775" s="196" t="s">
        <v>126</v>
      </c>
      <c r="M775" s="33"/>
      <c r="N775" s="200" t="s">
        <v>1</v>
      </c>
      <c r="O775" s="169" t="s">
        <v>37</v>
      </c>
      <c r="P775" s="170">
        <f>I775+J775</f>
        <v>338</v>
      </c>
      <c r="Q775" s="170">
        <f>ROUND(I775*H775,2)</f>
        <v>0</v>
      </c>
      <c r="R775" s="170">
        <f>ROUND(J775*H775,2)</f>
        <v>338</v>
      </c>
      <c r="S775" s="171">
        <v>0</v>
      </c>
      <c r="T775" s="171">
        <f>S775*H775</f>
        <v>0</v>
      </c>
      <c r="U775" s="171">
        <v>0</v>
      </c>
      <c r="V775" s="171">
        <f>U775*H775</f>
        <v>0</v>
      </c>
      <c r="W775" s="171">
        <v>0</v>
      </c>
      <c r="X775" s="172">
        <f>W775*H775</f>
        <v>0</v>
      </c>
      <c r="Y775" s="28"/>
      <c r="Z775" s="28"/>
      <c r="AA775" s="28"/>
      <c r="AB775" s="28"/>
      <c r="AC775" s="28"/>
      <c r="AD775" s="28"/>
      <c r="AE775" s="28"/>
      <c r="AR775" s="173" t="s">
        <v>1420</v>
      </c>
      <c r="AT775" s="173" t="s">
        <v>1367</v>
      </c>
      <c r="AU775" s="173" t="s">
        <v>82</v>
      </c>
      <c r="AY775" s="14" t="s">
        <v>127</v>
      </c>
      <c r="BE775" s="174">
        <f>IF(O775="základní",K775,0)</f>
        <v>338</v>
      </c>
      <c r="BF775" s="174">
        <f>IF(O775="snížená",K775,0)</f>
        <v>0</v>
      </c>
      <c r="BG775" s="174">
        <f>IF(O775="zákl. přenesená",K775,0)</f>
        <v>0</v>
      </c>
      <c r="BH775" s="174">
        <f>IF(O775="sníž. přenesená",K775,0)</f>
        <v>0</v>
      </c>
      <c r="BI775" s="174">
        <f>IF(O775="nulová",K775,0)</f>
        <v>0</v>
      </c>
      <c r="BJ775" s="14" t="s">
        <v>82</v>
      </c>
      <c r="BK775" s="174">
        <f>ROUND(P775*H775,2)</f>
        <v>338</v>
      </c>
      <c r="BL775" s="14" t="s">
        <v>1420</v>
      </c>
      <c r="BM775" s="173" t="s">
        <v>1453</v>
      </c>
    </row>
    <row r="776" spans="1:65" s="2" customFormat="1" ht="19.5">
      <c r="A776" s="28"/>
      <c r="B776" s="29"/>
      <c r="C776" s="30"/>
      <c r="D776" s="175" t="s">
        <v>129</v>
      </c>
      <c r="E776" s="30"/>
      <c r="F776" s="176" t="s">
        <v>1452</v>
      </c>
      <c r="G776" s="30"/>
      <c r="H776" s="30"/>
      <c r="I776" s="30"/>
      <c r="J776" s="30"/>
      <c r="K776" s="30"/>
      <c r="L776" s="30"/>
      <c r="M776" s="33"/>
      <c r="N776" s="177"/>
      <c r="O776" s="178"/>
      <c r="P776" s="65"/>
      <c r="Q776" s="65"/>
      <c r="R776" s="65"/>
      <c r="S776" s="65"/>
      <c r="T776" s="65"/>
      <c r="U776" s="65"/>
      <c r="V776" s="65"/>
      <c r="W776" s="65"/>
      <c r="X776" s="66"/>
      <c r="Y776" s="28"/>
      <c r="Z776" s="28"/>
      <c r="AA776" s="28"/>
      <c r="AB776" s="28"/>
      <c r="AC776" s="28"/>
      <c r="AD776" s="28"/>
      <c r="AE776" s="28"/>
      <c r="AT776" s="14" t="s">
        <v>129</v>
      </c>
      <c r="AU776" s="14" t="s">
        <v>82</v>
      </c>
    </row>
    <row r="777" spans="1:65" s="2" customFormat="1" ht="37.9" customHeight="1">
      <c r="A777" s="28"/>
      <c r="B777" s="29"/>
      <c r="C777" s="194" t="s">
        <v>1454</v>
      </c>
      <c r="D777" s="194" t="s">
        <v>1367</v>
      </c>
      <c r="E777" s="195" t="s">
        <v>1455</v>
      </c>
      <c r="F777" s="196" t="s">
        <v>1456</v>
      </c>
      <c r="G777" s="197" t="s">
        <v>125</v>
      </c>
      <c r="H777" s="198">
        <v>1</v>
      </c>
      <c r="I777" s="199">
        <v>0</v>
      </c>
      <c r="J777" s="199">
        <v>394</v>
      </c>
      <c r="K777" s="199">
        <f>ROUND(P777*H777,2)</f>
        <v>394</v>
      </c>
      <c r="L777" s="196" t="s">
        <v>126</v>
      </c>
      <c r="M777" s="33"/>
      <c r="N777" s="200" t="s">
        <v>1</v>
      </c>
      <c r="O777" s="169" t="s">
        <v>37</v>
      </c>
      <c r="P777" s="170">
        <f>I777+J777</f>
        <v>394</v>
      </c>
      <c r="Q777" s="170">
        <f>ROUND(I777*H777,2)</f>
        <v>0</v>
      </c>
      <c r="R777" s="170">
        <f>ROUND(J777*H777,2)</f>
        <v>394</v>
      </c>
      <c r="S777" s="171">
        <v>0</v>
      </c>
      <c r="T777" s="171">
        <f>S777*H777</f>
        <v>0</v>
      </c>
      <c r="U777" s="171">
        <v>0</v>
      </c>
      <c r="V777" s="171">
        <f>U777*H777</f>
        <v>0</v>
      </c>
      <c r="W777" s="171">
        <v>0</v>
      </c>
      <c r="X777" s="172">
        <f>W777*H777</f>
        <v>0</v>
      </c>
      <c r="Y777" s="28"/>
      <c r="Z777" s="28"/>
      <c r="AA777" s="28"/>
      <c r="AB777" s="28"/>
      <c r="AC777" s="28"/>
      <c r="AD777" s="28"/>
      <c r="AE777" s="28"/>
      <c r="AR777" s="173" t="s">
        <v>1420</v>
      </c>
      <c r="AT777" s="173" t="s">
        <v>1367</v>
      </c>
      <c r="AU777" s="173" t="s">
        <v>82</v>
      </c>
      <c r="AY777" s="14" t="s">
        <v>127</v>
      </c>
      <c r="BE777" s="174">
        <f>IF(O777="základní",K777,0)</f>
        <v>394</v>
      </c>
      <c r="BF777" s="174">
        <f>IF(O777="snížená",K777,0)</f>
        <v>0</v>
      </c>
      <c r="BG777" s="174">
        <f>IF(O777="zákl. přenesená",K777,0)</f>
        <v>0</v>
      </c>
      <c r="BH777" s="174">
        <f>IF(O777="sníž. přenesená",K777,0)</f>
        <v>0</v>
      </c>
      <c r="BI777" s="174">
        <f>IF(O777="nulová",K777,0)</f>
        <v>0</v>
      </c>
      <c r="BJ777" s="14" t="s">
        <v>82</v>
      </c>
      <c r="BK777" s="174">
        <f>ROUND(P777*H777,2)</f>
        <v>394</v>
      </c>
      <c r="BL777" s="14" t="s">
        <v>1420</v>
      </c>
      <c r="BM777" s="173" t="s">
        <v>1457</v>
      </c>
    </row>
    <row r="778" spans="1:65" s="2" customFormat="1" ht="19.5">
      <c r="A778" s="28"/>
      <c r="B778" s="29"/>
      <c r="C778" s="30"/>
      <c r="D778" s="175" t="s">
        <v>129</v>
      </c>
      <c r="E778" s="30"/>
      <c r="F778" s="176" t="s">
        <v>1456</v>
      </c>
      <c r="G778" s="30"/>
      <c r="H778" s="30"/>
      <c r="I778" s="30"/>
      <c r="J778" s="30"/>
      <c r="K778" s="30"/>
      <c r="L778" s="30"/>
      <c r="M778" s="33"/>
      <c r="N778" s="177"/>
      <c r="O778" s="178"/>
      <c r="P778" s="65"/>
      <c r="Q778" s="65"/>
      <c r="R778" s="65"/>
      <c r="S778" s="65"/>
      <c r="T778" s="65"/>
      <c r="U778" s="65"/>
      <c r="V778" s="65"/>
      <c r="W778" s="65"/>
      <c r="X778" s="66"/>
      <c r="Y778" s="28"/>
      <c r="Z778" s="28"/>
      <c r="AA778" s="28"/>
      <c r="AB778" s="28"/>
      <c r="AC778" s="28"/>
      <c r="AD778" s="28"/>
      <c r="AE778" s="28"/>
      <c r="AT778" s="14" t="s">
        <v>129</v>
      </c>
      <c r="AU778" s="14" t="s">
        <v>82</v>
      </c>
    </row>
    <row r="779" spans="1:65" s="2" customFormat="1" ht="37.9" customHeight="1">
      <c r="A779" s="28"/>
      <c r="B779" s="29"/>
      <c r="C779" s="194" t="s">
        <v>1458</v>
      </c>
      <c r="D779" s="194" t="s">
        <v>1367</v>
      </c>
      <c r="E779" s="195" t="s">
        <v>1459</v>
      </c>
      <c r="F779" s="196" t="s">
        <v>1460</v>
      </c>
      <c r="G779" s="197" t="s">
        <v>125</v>
      </c>
      <c r="H779" s="198">
        <v>1</v>
      </c>
      <c r="I779" s="199">
        <v>0</v>
      </c>
      <c r="J779" s="199">
        <v>83.8</v>
      </c>
      <c r="K779" s="199">
        <f>ROUND(P779*H779,2)</f>
        <v>83.8</v>
      </c>
      <c r="L779" s="196" t="s">
        <v>126</v>
      </c>
      <c r="M779" s="33"/>
      <c r="N779" s="200" t="s">
        <v>1</v>
      </c>
      <c r="O779" s="169" t="s">
        <v>37</v>
      </c>
      <c r="P779" s="170">
        <f>I779+J779</f>
        <v>83.8</v>
      </c>
      <c r="Q779" s="170">
        <f>ROUND(I779*H779,2)</f>
        <v>0</v>
      </c>
      <c r="R779" s="170">
        <f>ROUND(J779*H779,2)</f>
        <v>83.8</v>
      </c>
      <c r="S779" s="171">
        <v>0</v>
      </c>
      <c r="T779" s="171">
        <f>S779*H779</f>
        <v>0</v>
      </c>
      <c r="U779" s="171">
        <v>0</v>
      </c>
      <c r="V779" s="171">
        <f>U779*H779</f>
        <v>0</v>
      </c>
      <c r="W779" s="171">
        <v>0</v>
      </c>
      <c r="X779" s="172">
        <f>W779*H779</f>
        <v>0</v>
      </c>
      <c r="Y779" s="28"/>
      <c r="Z779" s="28"/>
      <c r="AA779" s="28"/>
      <c r="AB779" s="28"/>
      <c r="AC779" s="28"/>
      <c r="AD779" s="28"/>
      <c r="AE779" s="28"/>
      <c r="AR779" s="173" t="s">
        <v>82</v>
      </c>
      <c r="AT779" s="173" t="s">
        <v>1367</v>
      </c>
      <c r="AU779" s="173" t="s">
        <v>82</v>
      </c>
      <c r="AY779" s="14" t="s">
        <v>127</v>
      </c>
      <c r="BE779" s="174">
        <f>IF(O779="základní",K779,0)</f>
        <v>83.8</v>
      </c>
      <c r="BF779" s="174">
        <f>IF(O779="snížená",K779,0)</f>
        <v>0</v>
      </c>
      <c r="BG779" s="174">
        <f>IF(O779="zákl. přenesená",K779,0)</f>
        <v>0</v>
      </c>
      <c r="BH779" s="174">
        <f>IF(O779="sníž. přenesená",K779,0)</f>
        <v>0</v>
      </c>
      <c r="BI779" s="174">
        <f>IF(O779="nulová",K779,0)</f>
        <v>0</v>
      </c>
      <c r="BJ779" s="14" t="s">
        <v>82</v>
      </c>
      <c r="BK779" s="174">
        <f>ROUND(P779*H779,2)</f>
        <v>83.8</v>
      </c>
      <c r="BL779" s="14" t="s">
        <v>82</v>
      </c>
      <c r="BM779" s="173" t="s">
        <v>1461</v>
      </c>
    </row>
    <row r="780" spans="1:65" s="2" customFormat="1" ht="29.25">
      <c r="A780" s="28"/>
      <c r="B780" s="29"/>
      <c r="C780" s="30"/>
      <c r="D780" s="175" t="s">
        <v>129</v>
      </c>
      <c r="E780" s="30"/>
      <c r="F780" s="176" t="s">
        <v>1460</v>
      </c>
      <c r="G780" s="30"/>
      <c r="H780" s="30"/>
      <c r="I780" s="30"/>
      <c r="J780" s="30"/>
      <c r="K780" s="30"/>
      <c r="L780" s="30"/>
      <c r="M780" s="33"/>
      <c r="N780" s="177"/>
      <c r="O780" s="178"/>
      <c r="P780" s="65"/>
      <c r="Q780" s="65"/>
      <c r="R780" s="65"/>
      <c r="S780" s="65"/>
      <c r="T780" s="65"/>
      <c r="U780" s="65"/>
      <c r="V780" s="65"/>
      <c r="W780" s="65"/>
      <c r="X780" s="66"/>
      <c r="Y780" s="28"/>
      <c r="Z780" s="28"/>
      <c r="AA780" s="28"/>
      <c r="AB780" s="28"/>
      <c r="AC780" s="28"/>
      <c r="AD780" s="28"/>
      <c r="AE780" s="28"/>
      <c r="AT780" s="14" t="s">
        <v>129</v>
      </c>
      <c r="AU780" s="14" t="s">
        <v>82</v>
      </c>
    </row>
    <row r="781" spans="1:65" s="2" customFormat="1" ht="37.9" customHeight="1">
      <c r="A781" s="28"/>
      <c r="B781" s="29"/>
      <c r="C781" s="194" t="s">
        <v>1462</v>
      </c>
      <c r="D781" s="194" t="s">
        <v>1367</v>
      </c>
      <c r="E781" s="195" t="s">
        <v>1463</v>
      </c>
      <c r="F781" s="196" t="s">
        <v>1464</v>
      </c>
      <c r="G781" s="197" t="s">
        <v>125</v>
      </c>
      <c r="H781" s="198">
        <v>1</v>
      </c>
      <c r="I781" s="199">
        <v>0</v>
      </c>
      <c r="J781" s="199">
        <v>109</v>
      </c>
      <c r="K781" s="199">
        <f>ROUND(P781*H781,2)</f>
        <v>109</v>
      </c>
      <c r="L781" s="196" t="s">
        <v>126</v>
      </c>
      <c r="M781" s="33"/>
      <c r="N781" s="200" t="s">
        <v>1</v>
      </c>
      <c r="O781" s="169" t="s">
        <v>37</v>
      </c>
      <c r="P781" s="170">
        <f>I781+J781</f>
        <v>109</v>
      </c>
      <c r="Q781" s="170">
        <f>ROUND(I781*H781,2)</f>
        <v>0</v>
      </c>
      <c r="R781" s="170">
        <f>ROUND(J781*H781,2)</f>
        <v>109</v>
      </c>
      <c r="S781" s="171">
        <v>0</v>
      </c>
      <c r="T781" s="171">
        <f>S781*H781</f>
        <v>0</v>
      </c>
      <c r="U781" s="171">
        <v>0</v>
      </c>
      <c r="V781" s="171">
        <f>U781*H781</f>
        <v>0</v>
      </c>
      <c r="W781" s="171">
        <v>0</v>
      </c>
      <c r="X781" s="172">
        <f>W781*H781</f>
        <v>0</v>
      </c>
      <c r="Y781" s="28"/>
      <c r="Z781" s="28"/>
      <c r="AA781" s="28"/>
      <c r="AB781" s="28"/>
      <c r="AC781" s="28"/>
      <c r="AD781" s="28"/>
      <c r="AE781" s="28"/>
      <c r="AR781" s="173" t="s">
        <v>82</v>
      </c>
      <c r="AT781" s="173" t="s">
        <v>1367</v>
      </c>
      <c r="AU781" s="173" t="s">
        <v>82</v>
      </c>
      <c r="AY781" s="14" t="s">
        <v>127</v>
      </c>
      <c r="BE781" s="174">
        <f>IF(O781="základní",K781,0)</f>
        <v>109</v>
      </c>
      <c r="BF781" s="174">
        <f>IF(O781="snížená",K781,0)</f>
        <v>0</v>
      </c>
      <c r="BG781" s="174">
        <f>IF(O781="zákl. přenesená",K781,0)</f>
        <v>0</v>
      </c>
      <c r="BH781" s="174">
        <f>IF(O781="sníž. přenesená",K781,0)</f>
        <v>0</v>
      </c>
      <c r="BI781" s="174">
        <f>IF(O781="nulová",K781,0)</f>
        <v>0</v>
      </c>
      <c r="BJ781" s="14" t="s">
        <v>82</v>
      </c>
      <c r="BK781" s="174">
        <f>ROUND(P781*H781,2)</f>
        <v>109</v>
      </c>
      <c r="BL781" s="14" t="s">
        <v>82</v>
      </c>
      <c r="BM781" s="173" t="s">
        <v>1465</v>
      </c>
    </row>
    <row r="782" spans="1:65" s="2" customFormat="1" ht="29.25">
      <c r="A782" s="28"/>
      <c r="B782" s="29"/>
      <c r="C782" s="30"/>
      <c r="D782" s="175" t="s">
        <v>129</v>
      </c>
      <c r="E782" s="30"/>
      <c r="F782" s="176" t="s">
        <v>1464</v>
      </c>
      <c r="G782" s="30"/>
      <c r="H782" s="30"/>
      <c r="I782" s="30"/>
      <c r="J782" s="30"/>
      <c r="K782" s="30"/>
      <c r="L782" s="30"/>
      <c r="M782" s="33"/>
      <c r="N782" s="177"/>
      <c r="O782" s="178"/>
      <c r="P782" s="65"/>
      <c r="Q782" s="65"/>
      <c r="R782" s="65"/>
      <c r="S782" s="65"/>
      <c r="T782" s="65"/>
      <c r="U782" s="65"/>
      <c r="V782" s="65"/>
      <c r="W782" s="65"/>
      <c r="X782" s="66"/>
      <c r="Y782" s="28"/>
      <c r="Z782" s="28"/>
      <c r="AA782" s="28"/>
      <c r="AB782" s="28"/>
      <c r="AC782" s="28"/>
      <c r="AD782" s="28"/>
      <c r="AE782" s="28"/>
      <c r="AT782" s="14" t="s">
        <v>129</v>
      </c>
      <c r="AU782" s="14" t="s">
        <v>82</v>
      </c>
    </row>
    <row r="783" spans="1:65" s="2" customFormat="1" ht="37.9" customHeight="1">
      <c r="A783" s="28"/>
      <c r="B783" s="29"/>
      <c r="C783" s="194" t="s">
        <v>1466</v>
      </c>
      <c r="D783" s="194" t="s">
        <v>1367</v>
      </c>
      <c r="E783" s="195" t="s">
        <v>1467</v>
      </c>
      <c r="F783" s="196" t="s">
        <v>1468</v>
      </c>
      <c r="G783" s="197" t="s">
        <v>125</v>
      </c>
      <c r="H783" s="198">
        <v>1</v>
      </c>
      <c r="I783" s="199">
        <v>0</v>
      </c>
      <c r="J783" s="199">
        <v>109</v>
      </c>
      <c r="K783" s="199">
        <f>ROUND(P783*H783,2)</f>
        <v>109</v>
      </c>
      <c r="L783" s="196" t="s">
        <v>126</v>
      </c>
      <c r="M783" s="33"/>
      <c r="N783" s="200" t="s">
        <v>1</v>
      </c>
      <c r="O783" s="169" t="s">
        <v>37</v>
      </c>
      <c r="P783" s="170">
        <f>I783+J783</f>
        <v>109</v>
      </c>
      <c r="Q783" s="170">
        <f>ROUND(I783*H783,2)</f>
        <v>0</v>
      </c>
      <c r="R783" s="170">
        <f>ROUND(J783*H783,2)</f>
        <v>109</v>
      </c>
      <c r="S783" s="171">
        <v>0</v>
      </c>
      <c r="T783" s="171">
        <f>S783*H783</f>
        <v>0</v>
      </c>
      <c r="U783" s="171">
        <v>0</v>
      </c>
      <c r="V783" s="171">
        <f>U783*H783</f>
        <v>0</v>
      </c>
      <c r="W783" s="171">
        <v>0</v>
      </c>
      <c r="X783" s="172">
        <f>W783*H783</f>
        <v>0</v>
      </c>
      <c r="Y783" s="28"/>
      <c r="Z783" s="28"/>
      <c r="AA783" s="28"/>
      <c r="AB783" s="28"/>
      <c r="AC783" s="28"/>
      <c r="AD783" s="28"/>
      <c r="AE783" s="28"/>
      <c r="AR783" s="173" t="s">
        <v>1420</v>
      </c>
      <c r="AT783" s="173" t="s">
        <v>1367</v>
      </c>
      <c r="AU783" s="173" t="s">
        <v>82</v>
      </c>
      <c r="AY783" s="14" t="s">
        <v>127</v>
      </c>
      <c r="BE783" s="174">
        <f>IF(O783="základní",K783,0)</f>
        <v>109</v>
      </c>
      <c r="BF783" s="174">
        <f>IF(O783="snížená",K783,0)</f>
        <v>0</v>
      </c>
      <c r="BG783" s="174">
        <f>IF(O783="zákl. přenesená",K783,0)</f>
        <v>0</v>
      </c>
      <c r="BH783" s="174">
        <f>IF(O783="sníž. přenesená",K783,0)</f>
        <v>0</v>
      </c>
      <c r="BI783" s="174">
        <f>IF(O783="nulová",K783,0)</f>
        <v>0</v>
      </c>
      <c r="BJ783" s="14" t="s">
        <v>82</v>
      </c>
      <c r="BK783" s="174">
        <f>ROUND(P783*H783,2)</f>
        <v>109</v>
      </c>
      <c r="BL783" s="14" t="s">
        <v>1420</v>
      </c>
      <c r="BM783" s="173" t="s">
        <v>1469</v>
      </c>
    </row>
    <row r="784" spans="1:65" s="2" customFormat="1" ht="29.25">
      <c r="A784" s="28"/>
      <c r="B784" s="29"/>
      <c r="C784" s="30"/>
      <c r="D784" s="175" t="s">
        <v>129</v>
      </c>
      <c r="E784" s="30"/>
      <c r="F784" s="176" t="s">
        <v>1468</v>
      </c>
      <c r="G784" s="30"/>
      <c r="H784" s="30"/>
      <c r="I784" s="30"/>
      <c r="J784" s="30"/>
      <c r="K784" s="30"/>
      <c r="L784" s="30"/>
      <c r="M784" s="33"/>
      <c r="N784" s="177"/>
      <c r="O784" s="178"/>
      <c r="P784" s="65"/>
      <c r="Q784" s="65"/>
      <c r="R784" s="65"/>
      <c r="S784" s="65"/>
      <c r="T784" s="65"/>
      <c r="U784" s="65"/>
      <c r="V784" s="65"/>
      <c r="W784" s="65"/>
      <c r="X784" s="66"/>
      <c r="Y784" s="28"/>
      <c r="Z784" s="28"/>
      <c r="AA784" s="28"/>
      <c r="AB784" s="28"/>
      <c r="AC784" s="28"/>
      <c r="AD784" s="28"/>
      <c r="AE784" s="28"/>
      <c r="AT784" s="14" t="s">
        <v>129</v>
      </c>
      <c r="AU784" s="14" t="s">
        <v>82</v>
      </c>
    </row>
    <row r="785" spans="1:65" s="2" customFormat="1" ht="37.9" customHeight="1">
      <c r="A785" s="28"/>
      <c r="B785" s="29"/>
      <c r="C785" s="194" t="s">
        <v>1470</v>
      </c>
      <c r="D785" s="194" t="s">
        <v>1367</v>
      </c>
      <c r="E785" s="195" t="s">
        <v>1471</v>
      </c>
      <c r="F785" s="196" t="s">
        <v>1472</v>
      </c>
      <c r="G785" s="197" t="s">
        <v>125</v>
      </c>
      <c r="H785" s="198">
        <v>1</v>
      </c>
      <c r="I785" s="199">
        <v>0</v>
      </c>
      <c r="J785" s="199">
        <v>120</v>
      </c>
      <c r="K785" s="199">
        <f>ROUND(P785*H785,2)</f>
        <v>120</v>
      </c>
      <c r="L785" s="196" t="s">
        <v>126</v>
      </c>
      <c r="M785" s="33"/>
      <c r="N785" s="200" t="s">
        <v>1</v>
      </c>
      <c r="O785" s="169" t="s">
        <v>37</v>
      </c>
      <c r="P785" s="170">
        <f>I785+J785</f>
        <v>120</v>
      </c>
      <c r="Q785" s="170">
        <f>ROUND(I785*H785,2)</f>
        <v>0</v>
      </c>
      <c r="R785" s="170">
        <f>ROUND(J785*H785,2)</f>
        <v>120</v>
      </c>
      <c r="S785" s="171">
        <v>0</v>
      </c>
      <c r="T785" s="171">
        <f>S785*H785</f>
        <v>0</v>
      </c>
      <c r="U785" s="171">
        <v>0</v>
      </c>
      <c r="V785" s="171">
        <f>U785*H785</f>
        <v>0</v>
      </c>
      <c r="W785" s="171">
        <v>0</v>
      </c>
      <c r="X785" s="172">
        <f>W785*H785</f>
        <v>0</v>
      </c>
      <c r="Y785" s="28"/>
      <c r="Z785" s="28"/>
      <c r="AA785" s="28"/>
      <c r="AB785" s="28"/>
      <c r="AC785" s="28"/>
      <c r="AD785" s="28"/>
      <c r="AE785" s="28"/>
      <c r="AR785" s="173" t="s">
        <v>1420</v>
      </c>
      <c r="AT785" s="173" t="s">
        <v>1367</v>
      </c>
      <c r="AU785" s="173" t="s">
        <v>82</v>
      </c>
      <c r="AY785" s="14" t="s">
        <v>127</v>
      </c>
      <c r="BE785" s="174">
        <f>IF(O785="základní",K785,0)</f>
        <v>120</v>
      </c>
      <c r="BF785" s="174">
        <f>IF(O785="snížená",K785,0)</f>
        <v>0</v>
      </c>
      <c r="BG785" s="174">
        <f>IF(O785="zákl. přenesená",K785,0)</f>
        <v>0</v>
      </c>
      <c r="BH785" s="174">
        <f>IF(O785="sníž. přenesená",K785,0)</f>
        <v>0</v>
      </c>
      <c r="BI785" s="174">
        <f>IF(O785="nulová",K785,0)</f>
        <v>0</v>
      </c>
      <c r="BJ785" s="14" t="s">
        <v>82</v>
      </c>
      <c r="BK785" s="174">
        <f>ROUND(P785*H785,2)</f>
        <v>120</v>
      </c>
      <c r="BL785" s="14" t="s">
        <v>1420</v>
      </c>
      <c r="BM785" s="173" t="s">
        <v>1473</v>
      </c>
    </row>
    <row r="786" spans="1:65" s="2" customFormat="1" ht="29.25">
      <c r="A786" s="28"/>
      <c r="B786" s="29"/>
      <c r="C786" s="30"/>
      <c r="D786" s="175" t="s">
        <v>129</v>
      </c>
      <c r="E786" s="30"/>
      <c r="F786" s="176" t="s">
        <v>1472</v>
      </c>
      <c r="G786" s="30"/>
      <c r="H786" s="30"/>
      <c r="I786" s="30"/>
      <c r="J786" s="30"/>
      <c r="K786" s="30"/>
      <c r="L786" s="30"/>
      <c r="M786" s="33"/>
      <c r="N786" s="177"/>
      <c r="O786" s="178"/>
      <c r="P786" s="65"/>
      <c r="Q786" s="65"/>
      <c r="R786" s="65"/>
      <c r="S786" s="65"/>
      <c r="T786" s="65"/>
      <c r="U786" s="65"/>
      <c r="V786" s="65"/>
      <c r="W786" s="65"/>
      <c r="X786" s="66"/>
      <c r="Y786" s="28"/>
      <c r="Z786" s="28"/>
      <c r="AA786" s="28"/>
      <c r="AB786" s="28"/>
      <c r="AC786" s="28"/>
      <c r="AD786" s="28"/>
      <c r="AE786" s="28"/>
      <c r="AT786" s="14" t="s">
        <v>129</v>
      </c>
      <c r="AU786" s="14" t="s">
        <v>82</v>
      </c>
    </row>
    <row r="787" spans="1:65" s="2" customFormat="1" ht="44.25" customHeight="1">
      <c r="A787" s="28"/>
      <c r="B787" s="29"/>
      <c r="C787" s="194" t="s">
        <v>1474</v>
      </c>
      <c r="D787" s="194" t="s">
        <v>1367</v>
      </c>
      <c r="E787" s="195" t="s">
        <v>1475</v>
      </c>
      <c r="F787" s="196" t="s">
        <v>1476</v>
      </c>
      <c r="G787" s="197" t="s">
        <v>125</v>
      </c>
      <c r="H787" s="198">
        <v>16</v>
      </c>
      <c r="I787" s="199">
        <v>0</v>
      </c>
      <c r="J787" s="199">
        <v>1460</v>
      </c>
      <c r="K787" s="199">
        <f>ROUND(P787*H787,2)</f>
        <v>23360</v>
      </c>
      <c r="L787" s="196" t="s">
        <v>126</v>
      </c>
      <c r="M787" s="33"/>
      <c r="N787" s="200" t="s">
        <v>1</v>
      </c>
      <c r="O787" s="169" t="s">
        <v>37</v>
      </c>
      <c r="P787" s="170">
        <f>I787+J787</f>
        <v>1460</v>
      </c>
      <c r="Q787" s="170">
        <f>ROUND(I787*H787,2)</f>
        <v>0</v>
      </c>
      <c r="R787" s="170">
        <f>ROUND(J787*H787,2)</f>
        <v>23360</v>
      </c>
      <c r="S787" s="171">
        <v>0</v>
      </c>
      <c r="T787" s="171">
        <f>S787*H787</f>
        <v>0</v>
      </c>
      <c r="U787" s="171">
        <v>0</v>
      </c>
      <c r="V787" s="171">
        <f>U787*H787</f>
        <v>0</v>
      </c>
      <c r="W787" s="171">
        <v>0</v>
      </c>
      <c r="X787" s="172">
        <f>W787*H787</f>
        <v>0</v>
      </c>
      <c r="Y787" s="28"/>
      <c r="Z787" s="28"/>
      <c r="AA787" s="28"/>
      <c r="AB787" s="28"/>
      <c r="AC787" s="28"/>
      <c r="AD787" s="28"/>
      <c r="AE787" s="28"/>
      <c r="AR787" s="173" t="s">
        <v>1420</v>
      </c>
      <c r="AT787" s="173" t="s">
        <v>1367</v>
      </c>
      <c r="AU787" s="173" t="s">
        <v>82</v>
      </c>
      <c r="AY787" s="14" t="s">
        <v>127</v>
      </c>
      <c r="BE787" s="174">
        <f>IF(O787="základní",K787,0)</f>
        <v>23360</v>
      </c>
      <c r="BF787" s="174">
        <f>IF(O787="snížená",K787,0)</f>
        <v>0</v>
      </c>
      <c r="BG787" s="174">
        <f>IF(O787="zákl. přenesená",K787,0)</f>
        <v>0</v>
      </c>
      <c r="BH787" s="174">
        <f>IF(O787="sníž. přenesená",K787,0)</f>
        <v>0</v>
      </c>
      <c r="BI787" s="174">
        <f>IF(O787="nulová",K787,0)</f>
        <v>0</v>
      </c>
      <c r="BJ787" s="14" t="s">
        <v>82</v>
      </c>
      <c r="BK787" s="174">
        <f>ROUND(P787*H787,2)</f>
        <v>23360</v>
      </c>
      <c r="BL787" s="14" t="s">
        <v>1420</v>
      </c>
      <c r="BM787" s="173" t="s">
        <v>1477</v>
      </c>
    </row>
    <row r="788" spans="1:65" s="2" customFormat="1" ht="29.25">
      <c r="A788" s="28"/>
      <c r="B788" s="29"/>
      <c r="C788" s="30"/>
      <c r="D788" s="175" t="s">
        <v>129</v>
      </c>
      <c r="E788" s="30"/>
      <c r="F788" s="176" t="s">
        <v>1476</v>
      </c>
      <c r="G788" s="30"/>
      <c r="H788" s="30"/>
      <c r="I788" s="30"/>
      <c r="J788" s="30"/>
      <c r="K788" s="30"/>
      <c r="L788" s="30"/>
      <c r="M788" s="33"/>
      <c r="N788" s="177"/>
      <c r="O788" s="178"/>
      <c r="P788" s="65"/>
      <c r="Q788" s="65"/>
      <c r="R788" s="65"/>
      <c r="S788" s="65"/>
      <c r="T788" s="65"/>
      <c r="U788" s="65"/>
      <c r="V788" s="65"/>
      <c r="W788" s="65"/>
      <c r="X788" s="66"/>
      <c r="Y788" s="28"/>
      <c r="Z788" s="28"/>
      <c r="AA788" s="28"/>
      <c r="AB788" s="28"/>
      <c r="AC788" s="28"/>
      <c r="AD788" s="28"/>
      <c r="AE788" s="28"/>
      <c r="AT788" s="14" t="s">
        <v>129</v>
      </c>
      <c r="AU788" s="14" t="s">
        <v>82</v>
      </c>
    </row>
    <row r="789" spans="1:65" s="2" customFormat="1" ht="44.25" customHeight="1">
      <c r="A789" s="28"/>
      <c r="B789" s="29"/>
      <c r="C789" s="194" t="s">
        <v>1478</v>
      </c>
      <c r="D789" s="194" t="s">
        <v>1367</v>
      </c>
      <c r="E789" s="195" t="s">
        <v>1479</v>
      </c>
      <c r="F789" s="196" t="s">
        <v>1480</v>
      </c>
      <c r="G789" s="197" t="s">
        <v>125</v>
      </c>
      <c r="H789" s="198">
        <v>1</v>
      </c>
      <c r="I789" s="199">
        <v>0</v>
      </c>
      <c r="J789" s="199">
        <v>1820</v>
      </c>
      <c r="K789" s="199">
        <f>ROUND(P789*H789,2)</f>
        <v>1820</v>
      </c>
      <c r="L789" s="196" t="s">
        <v>126</v>
      </c>
      <c r="M789" s="33"/>
      <c r="N789" s="200" t="s">
        <v>1</v>
      </c>
      <c r="O789" s="169" t="s">
        <v>37</v>
      </c>
      <c r="P789" s="170">
        <f>I789+J789</f>
        <v>1820</v>
      </c>
      <c r="Q789" s="170">
        <f>ROUND(I789*H789,2)</f>
        <v>0</v>
      </c>
      <c r="R789" s="170">
        <f>ROUND(J789*H789,2)</f>
        <v>1820</v>
      </c>
      <c r="S789" s="171">
        <v>0</v>
      </c>
      <c r="T789" s="171">
        <f>S789*H789</f>
        <v>0</v>
      </c>
      <c r="U789" s="171">
        <v>0</v>
      </c>
      <c r="V789" s="171">
        <f>U789*H789</f>
        <v>0</v>
      </c>
      <c r="W789" s="171">
        <v>0</v>
      </c>
      <c r="X789" s="172">
        <f>W789*H789</f>
        <v>0</v>
      </c>
      <c r="Y789" s="28"/>
      <c r="Z789" s="28"/>
      <c r="AA789" s="28"/>
      <c r="AB789" s="28"/>
      <c r="AC789" s="28"/>
      <c r="AD789" s="28"/>
      <c r="AE789" s="28"/>
      <c r="AR789" s="173" t="s">
        <v>1420</v>
      </c>
      <c r="AT789" s="173" t="s">
        <v>1367</v>
      </c>
      <c r="AU789" s="173" t="s">
        <v>82</v>
      </c>
      <c r="AY789" s="14" t="s">
        <v>127</v>
      </c>
      <c r="BE789" s="174">
        <f>IF(O789="základní",K789,0)</f>
        <v>1820</v>
      </c>
      <c r="BF789" s="174">
        <f>IF(O789="snížená",K789,0)</f>
        <v>0</v>
      </c>
      <c r="BG789" s="174">
        <f>IF(O789="zákl. přenesená",K789,0)</f>
        <v>0</v>
      </c>
      <c r="BH789" s="174">
        <f>IF(O789="sníž. přenesená",K789,0)</f>
        <v>0</v>
      </c>
      <c r="BI789" s="174">
        <f>IF(O789="nulová",K789,0)</f>
        <v>0</v>
      </c>
      <c r="BJ789" s="14" t="s">
        <v>82</v>
      </c>
      <c r="BK789" s="174">
        <f>ROUND(P789*H789,2)</f>
        <v>1820</v>
      </c>
      <c r="BL789" s="14" t="s">
        <v>1420</v>
      </c>
      <c r="BM789" s="173" t="s">
        <v>1481</v>
      </c>
    </row>
    <row r="790" spans="1:65" s="2" customFormat="1" ht="29.25">
      <c r="A790" s="28"/>
      <c r="B790" s="29"/>
      <c r="C790" s="30"/>
      <c r="D790" s="175" t="s">
        <v>129</v>
      </c>
      <c r="E790" s="30"/>
      <c r="F790" s="176" t="s">
        <v>1480</v>
      </c>
      <c r="G790" s="30"/>
      <c r="H790" s="30"/>
      <c r="I790" s="30"/>
      <c r="J790" s="30"/>
      <c r="K790" s="30"/>
      <c r="L790" s="30"/>
      <c r="M790" s="33"/>
      <c r="N790" s="177"/>
      <c r="O790" s="178"/>
      <c r="P790" s="65"/>
      <c r="Q790" s="65"/>
      <c r="R790" s="65"/>
      <c r="S790" s="65"/>
      <c r="T790" s="65"/>
      <c r="U790" s="65"/>
      <c r="V790" s="65"/>
      <c r="W790" s="65"/>
      <c r="X790" s="66"/>
      <c r="Y790" s="28"/>
      <c r="Z790" s="28"/>
      <c r="AA790" s="28"/>
      <c r="AB790" s="28"/>
      <c r="AC790" s="28"/>
      <c r="AD790" s="28"/>
      <c r="AE790" s="28"/>
      <c r="AT790" s="14" t="s">
        <v>129</v>
      </c>
      <c r="AU790" s="14" t="s">
        <v>82</v>
      </c>
    </row>
    <row r="791" spans="1:65" s="2" customFormat="1" ht="24.2" customHeight="1">
      <c r="A791" s="28"/>
      <c r="B791" s="29"/>
      <c r="C791" s="194" t="s">
        <v>1482</v>
      </c>
      <c r="D791" s="194" t="s">
        <v>1367</v>
      </c>
      <c r="E791" s="195" t="s">
        <v>1483</v>
      </c>
      <c r="F791" s="196" t="s">
        <v>1484</v>
      </c>
      <c r="G791" s="197" t="s">
        <v>125</v>
      </c>
      <c r="H791" s="198">
        <v>1</v>
      </c>
      <c r="I791" s="199">
        <v>0</v>
      </c>
      <c r="J791" s="199">
        <v>85.5</v>
      </c>
      <c r="K791" s="199">
        <f>ROUND(P791*H791,2)</f>
        <v>85.5</v>
      </c>
      <c r="L791" s="196" t="s">
        <v>126</v>
      </c>
      <c r="M791" s="33"/>
      <c r="N791" s="200" t="s">
        <v>1</v>
      </c>
      <c r="O791" s="169" t="s">
        <v>37</v>
      </c>
      <c r="P791" s="170">
        <f>I791+J791</f>
        <v>85.5</v>
      </c>
      <c r="Q791" s="170">
        <f>ROUND(I791*H791,2)</f>
        <v>0</v>
      </c>
      <c r="R791" s="170">
        <f>ROUND(J791*H791,2)</f>
        <v>85.5</v>
      </c>
      <c r="S791" s="171">
        <v>0</v>
      </c>
      <c r="T791" s="171">
        <f>S791*H791</f>
        <v>0</v>
      </c>
      <c r="U791" s="171">
        <v>0</v>
      </c>
      <c r="V791" s="171">
        <f>U791*H791</f>
        <v>0</v>
      </c>
      <c r="W791" s="171">
        <v>0</v>
      </c>
      <c r="X791" s="172">
        <f>W791*H791</f>
        <v>0</v>
      </c>
      <c r="Y791" s="28"/>
      <c r="Z791" s="28"/>
      <c r="AA791" s="28"/>
      <c r="AB791" s="28"/>
      <c r="AC791" s="28"/>
      <c r="AD791" s="28"/>
      <c r="AE791" s="28"/>
      <c r="AR791" s="173" t="s">
        <v>1420</v>
      </c>
      <c r="AT791" s="173" t="s">
        <v>1367</v>
      </c>
      <c r="AU791" s="173" t="s">
        <v>82</v>
      </c>
      <c r="AY791" s="14" t="s">
        <v>127</v>
      </c>
      <c r="BE791" s="174">
        <f>IF(O791="základní",K791,0)</f>
        <v>85.5</v>
      </c>
      <c r="BF791" s="174">
        <f>IF(O791="snížená",K791,0)</f>
        <v>0</v>
      </c>
      <c r="BG791" s="174">
        <f>IF(O791="zákl. přenesená",K791,0)</f>
        <v>0</v>
      </c>
      <c r="BH791" s="174">
        <f>IF(O791="sníž. přenesená",K791,0)</f>
        <v>0</v>
      </c>
      <c r="BI791" s="174">
        <f>IF(O791="nulová",K791,0)</f>
        <v>0</v>
      </c>
      <c r="BJ791" s="14" t="s">
        <v>82</v>
      </c>
      <c r="BK791" s="174">
        <f>ROUND(P791*H791,2)</f>
        <v>85.5</v>
      </c>
      <c r="BL791" s="14" t="s">
        <v>1420</v>
      </c>
      <c r="BM791" s="173" t="s">
        <v>1485</v>
      </c>
    </row>
    <row r="792" spans="1:65" s="2" customFormat="1" ht="29.25">
      <c r="A792" s="28"/>
      <c r="B792" s="29"/>
      <c r="C792" s="30"/>
      <c r="D792" s="175" t="s">
        <v>129</v>
      </c>
      <c r="E792" s="30"/>
      <c r="F792" s="176" t="s">
        <v>1486</v>
      </c>
      <c r="G792" s="30"/>
      <c r="H792" s="30"/>
      <c r="I792" s="30"/>
      <c r="J792" s="30"/>
      <c r="K792" s="30"/>
      <c r="L792" s="30"/>
      <c r="M792" s="33"/>
      <c r="N792" s="177"/>
      <c r="O792" s="178"/>
      <c r="P792" s="65"/>
      <c r="Q792" s="65"/>
      <c r="R792" s="65"/>
      <c r="S792" s="65"/>
      <c r="T792" s="65"/>
      <c r="U792" s="65"/>
      <c r="V792" s="65"/>
      <c r="W792" s="65"/>
      <c r="X792" s="66"/>
      <c r="Y792" s="28"/>
      <c r="Z792" s="28"/>
      <c r="AA792" s="28"/>
      <c r="AB792" s="28"/>
      <c r="AC792" s="28"/>
      <c r="AD792" s="28"/>
      <c r="AE792" s="28"/>
      <c r="AT792" s="14" t="s">
        <v>129</v>
      </c>
      <c r="AU792" s="14" t="s">
        <v>82</v>
      </c>
    </row>
    <row r="793" spans="1:65" s="2" customFormat="1" ht="24.2" customHeight="1">
      <c r="A793" s="28"/>
      <c r="B793" s="29"/>
      <c r="C793" s="194" t="s">
        <v>1487</v>
      </c>
      <c r="D793" s="194" t="s">
        <v>1367</v>
      </c>
      <c r="E793" s="195" t="s">
        <v>1488</v>
      </c>
      <c r="F793" s="196" t="s">
        <v>1489</v>
      </c>
      <c r="G793" s="197" t="s">
        <v>125</v>
      </c>
      <c r="H793" s="198">
        <v>1</v>
      </c>
      <c r="I793" s="199">
        <v>0</v>
      </c>
      <c r="J793" s="199">
        <v>19.600000000000001</v>
      </c>
      <c r="K793" s="199">
        <f>ROUND(P793*H793,2)</f>
        <v>19.600000000000001</v>
      </c>
      <c r="L793" s="196" t="s">
        <v>126</v>
      </c>
      <c r="M793" s="33"/>
      <c r="N793" s="200" t="s">
        <v>1</v>
      </c>
      <c r="O793" s="169" t="s">
        <v>37</v>
      </c>
      <c r="P793" s="170">
        <f>I793+J793</f>
        <v>19.600000000000001</v>
      </c>
      <c r="Q793" s="170">
        <f>ROUND(I793*H793,2)</f>
        <v>0</v>
      </c>
      <c r="R793" s="170">
        <f>ROUND(J793*H793,2)</f>
        <v>19.600000000000001</v>
      </c>
      <c r="S793" s="171">
        <v>0</v>
      </c>
      <c r="T793" s="171">
        <f>S793*H793</f>
        <v>0</v>
      </c>
      <c r="U793" s="171">
        <v>0</v>
      </c>
      <c r="V793" s="171">
        <f>U793*H793</f>
        <v>0</v>
      </c>
      <c r="W793" s="171">
        <v>0</v>
      </c>
      <c r="X793" s="172">
        <f>W793*H793</f>
        <v>0</v>
      </c>
      <c r="Y793" s="28"/>
      <c r="Z793" s="28"/>
      <c r="AA793" s="28"/>
      <c r="AB793" s="28"/>
      <c r="AC793" s="28"/>
      <c r="AD793" s="28"/>
      <c r="AE793" s="28"/>
      <c r="AR793" s="173" t="s">
        <v>1420</v>
      </c>
      <c r="AT793" s="173" t="s">
        <v>1367</v>
      </c>
      <c r="AU793" s="173" t="s">
        <v>82</v>
      </c>
      <c r="AY793" s="14" t="s">
        <v>127</v>
      </c>
      <c r="BE793" s="174">
        <f>IF(O793="základní",K793,0)</f>
        <v>19.600000000000001</v>
      </c>
      <c r="BF793" s="174">
        <f>IF(O793="snížená",K793,0)</f>
        <v>0</v>
      </c>
      <c r="BG793" s="174">
        <f>IF(O793="zákl. přenesená",K793,0)</f>
        <v>0</v>
      </c>
      <c r="BH793" s="174">
        <f>IF(O793="sníž. přenesená",K793,0)</f>
        <v>0</v>
      </c>
      <c r="BI793" s="174">
        <f>IF(O793="nulová",K793,0)</f>
        <v>0</v>
      </c>
      <c r="BJ793" s="14" t="s">
        <v>82</v>
      </c>
      <c r="BK793" s="174">
        <f>ROUND(P793*H793,2)</f>
        <v>19.600000000000001</v>
      </c>
      <c r="BL793" s="14" t="s">
        <v>1420</v>
      </c>
      <c r="BM793" s="173" t="s">
        <v>1490</v>
      </c>
    </row>
    <row r="794" spans="1:65" s="2" customFormat="1" ht="11.25">
      <c r="A794" s="28"/>
      <c r="B794" s="29"/>
      <c r="C794" s="30"/>
      <c r="D794" s="175" t="s">
        <v>129</v>
      </c>
      <c r="E794" s="30"/>
      <c r="F794" s="176" t="s">
        <v>1489</v>
      </c>
      <c r="G794" s="30"/>
      <c r="H794" s="30"/>
      <c r="I794" s="30"/>
      <c r="J794" s="30"/>
      <c r="K794" s="30"/>
      <c r="L794" s="30"/>
      <c r="M794" s="33"/>
      <c r="N794" s="177"/>
      <c r="O794" s="178"/>
      <c r="P794" s="65"/>
      <c r="Q794" s="65"/>
      <c r="R794" s="65"/>
      <c r="S794" s="65"/>
      <c r="T794" s="65"/>
      <c r="U794" s="65"/>
      <c r="V794" s="65"/>
      <c r="W794" s="65"/>
      <c r="X794" s="66"/>
      <c r="Y794" s="28"/>
      <c r="Z794" s="28"/>
      <c r="AA794" s="28"/>
      <c r="AB794" s="28"/>
      <c r="AC794" s="28"/>
      <c r="AD794" s="28"/>
      <c r="AE794" s="28"/>
      <c r="AT794" s="14" t="s">
        <v>129</v>
      </c>
      <c r="AU794" s="14" t="s">
        <v>82</v>
      </c>
    </row>
    <row r="795" spans="1:65" s="2" customFormat="1" ht="24.2" customHeight="1">
      <c r="A795" s="28"/>
      <c r="B795" s="29"/>
      <c r="C795" s="194" t="s">
        <v>1491</v>
      </c>
      <c r="D795" s="194" t="s">
        <v>1367</v>
      </c>
      <c r="E795" s="195" t="s">
        <v>1492</v>
      </c>
      <c r="F795" s="196" t="s">
        <v>1493</v>
      </c>
      <c r="G795" s="197" t="s">
        <v>125</v>
      </c>
      <c r="H795" s="198">
        <v>1</v>
      </c>
      <c r="I795" s="199">
        <v>0</v>
      </c>
      <c r="J795" s="199">
        <v>1300</v>
      </c>
      <c r="K795" s="199">
        <f>ROUND(P795*H795,2)</f>
        <v>1300</v>
      </c>
      <c r="L795" s="196" t="s">
        <v>126</v>
      </c>
      <c r="M795" s="33"/>
      <c r="N795" s="200" t="s">
        <v>1</v>
      </c>
      <c r="O795" s="169" t="s">
        <v>37</v>
      </c>
      <c r="P795" s="170">
        <f>I795+J795</f>
        <v>1300</v>
      </c>
      <c r="Q795" s="170">
        <f>ROUND(I795*H795,2)</f>
        <v>0</v>
      </c>
      <c r="R795" s="170">
        <f>ROUND(J795*H795,2)</f>
        <v>1300</v>
      </c>
      <c r="S795" s="171">
        <v>0</v>
      </c>
      <c r="T795" s="171">
        <f>S795*H795</f>
        <v>0</v>
      </c>
      <c r="U795" s="171">
        <v>0</v>
      </c>
      <c r="V795" s="171">
        <f>U795*H795</f>
        <v>0</v>
      </c>
      <c r="W795" s="171">
        <v>0</v>
      </c>
      <c r="X795" s="172">
        <f>W795*H795</f>
        <v>0</v>
      </c>
      <c r="Y795" s="28"/>
      <c r="Z795" s="28"/>
      <c r="AA795" s="28"/>
      <c r="AB795" s="28"/>
      <c r="AC795" s="28"/>
      <c r="AD795" s="28"/>
      <c r="AE795" s="28"/>
      <c r="AR795" s="173" t="s">
        <v>1420</v>
      </c>
      <c r="AT795" s="173" t="s">
        <v>1367</v>
      </c>
      <c r="AU795" s="173" t="s">
        <v>82</v>
      </c>
      <c r="AY795" s="14" t="s">
        <v>127</v>
      </c>
      <c r="BE795" s="174">
        <f>IF(O795="základní",K795,0)</f>
        <v>1300</v>
      </c>
      <c r="BF795" s="174">
        <f>IF(O795="snížená",K795,0)</f>
        <v>0</v>
      </c>
      <c r="BG795" s="174">
        <f>IF(O795="zákl. přenesená",K795,0)</f>
        <v>0</v>
      </c>
      <c r="BH795" s="174">
        <f>IF(O795="sníž. přenesená",K795,0)</f>
        <v>0</v>
      </c>
      <c r="BI795" s="174">
        <f>IF(O795="nulová",K795,0)</f>
        <v>0</v>
      </c>
      <c r="BJ795" s="14" t="s">
        <v>82</v>
      </c>
      <c r="BK795" s="174">
        <f>ROUND(P795*H795,2)</f>
        <v>1300</v>
      </c>
      <c r="BL795" s="14" t="s">
        <v>1420</v>
      </c>
      <c r="BM795" s="173" t="s">
        <v>1494</v>
      </c>
    </row>
    <row r="796" spans="1:65" s="2" customFormat="1" ht="39">
      <c r="A796" s="28"/>
      <c r="B796" s="29"/>
      <c r="C796" s="30"/>
      <c r="D796" s="175" t="s">
        <v>129</v>
      </c>
      <c r="E796" s="30"/>
      <c r="F796" s="176" t="s">
        <v>1495</v>
      </c>
      <c r="G796" s="30"/>
      <c r="H796" s="30"/>
      <c r="I796" s="30"/>
      <c r="J796" s="30"/>
      <c r="K796" s="30"/>
      <c r="L796" s="30"/>
      <c r="M796" s="33"/>
      <c r="N796" s="177"/>
      <c r="O796" s="178"/>
      <c r="P796" s="65"/>
      <c r="Q796" s="65"/>
      <c r="R796" s="65"/>
      <c r="S796" s="65"/>
      <c r="T796" s="65"/>
      <c r="U796" s="65"/>
      <c r="V796" s="65"/>
      <c r="W796" s="65"/>
      <c r="X796" s="66"/>
      <c r="Y796" s="28"/>
      <c r="Z796" s="28"/>
      <c r="AA796" s="28"/>
      <c r="AB796" s="28"/>
      <c r="AC796" s="28"/>
      <c r="AD796" s="28"/>
      <c r="AE796" s="28"/>
      <c r="AT796" s="14" t="s">
        <v>129</v>
      </c>
      <c r="AU796" s="14" t="s">
        <v>82</v>
      </c>
    </row>
    <row r="797" spans="1:65" s="2" customFormat="1" ht="24.2" customHeight="1">
      <c r="A797" s="28"/>
      <c r="B797" s="29"/>
      <c r="C797" s="194" t="s">
        <v>1496</v>
      </c>
      <c r="D797" s="194" t="s">
        <v>1367</v>
      </c>
      <c r="E797" s="195" t="s">
        <v>1497</v>
      </c>
      <c r="F797" s="196" t="s">
        <v>1498</v>
      </c>
      <c r="G797" s="197" t="s">
        <v>1499</v>
      </c>
      <c r="H797" s="198">
        <v>1</v>
      </c>
      <c r="I797" s="199">
        <v>0</v>
      </c>
      <c r="J797" s="199">
        <v>16.399999999999999</v>
      </c>
      <c r="K797" s="199">
        <f>ROUND(P797*H797,2)</f>
        <v>16.399999999999999</v>
      </c>
      <c r="L797" s="196" t="s">
        <v>126</v>
      </c>
      <c r="M797" s="33"/>
      <c r="N797" s="200" t="s">
        <v>1</v>
      </c>
      <c r="O797" s="169" t="s">
        <v>37</v>
      </c>
      <c r="P797" s="170">
        <f>I797+J797</f>
        <v>16.399999999999999</v>
      </c>
      <c r="Q797" s="170">
        <f>ROUND(I797*H797,2)</f>
        <v>0</v>
      </c>
      <c r="R797" s="170">
        <f>ROUND(J797*H797,2)</f>
        <v>16.399999999999999</v>
      </c>
      <c r="S797" s="171">
        <v>0</v>
      </c>
      <c r="T797" s="171">
        <f>S797*H797</f>
        <v>0</v>
      </c>
      <c r="U797" s="171">
        <v>0</v>
      </c>
      <c r="V797" s="171">
        <f>U797*H797</f>
        <v>0</v>
      </c>
      <c r="W797" s="171">
        <v>0</v>
      </c>
      <c r="X797" s="172">
        <f>W797*H797</f>
        <v>0</v>
      </c>
      <c r="Y797" s="28"/>
      <c r="Z797" s="28"/>
      <c r="AA797" s="28"/>
      <c r="AB797" s="28"/>
      <c r="AC797" s="28"/>
      <c r="AD797" s="28"/>
      <c r="AE797" s="28"/>
      <c r="AR797" s="173" t="s">
        <v>1420</v>
      </c>
      <c r="AT797" s="173" t="s">
        <v>1367</v>
      </c>
      <c r="AU797" s="173" t="s">
        <v>82</v>
      </c>
      <c r="AY797" s="14" t="s">
        <v>127</v>
      </c>
      <c r="BE797" s="174">
        <f>IF(O797="základní",K797,0)</f>
        <v>16.399999999999999</v>
      </c>
      <c r="BF797" s="174">
        <f>IF(O797="snížená",K797,0)</f>
        <v>0</v>
      </c>
      <c r="BG797" s="174">
        <f>IF(O797="zákl. přenesená",K797,0)</f>
        <v>0</v>
      </c>
      <c r="BH797" s="174">
        <f>IF(O797="sníž. přenesená",K797,0)</f>
        <v>0</v>
      </c>
      <c r="BI797" s="174">
        <f>IF(O797="nulová",K797,0)</f>
        <v>0</v>
      </c>
      <c r="BJ797" s="14" t="s">
        <v>82</v>
      </c>
      <c r="BK797" s="174">
        <f>ROUND(P797*H797,2)</f>
        <v>16.399999999999999</v>
      </c>
      <c r="BL797" s="14" t="s">
        <v>1420</v>
      </c>
      <c r="BM797" s="173" t="s">
        <v>1500</v>
      </c>
    </row>
    <row r="798" spans="1:65" s="2" customFormat="1" ht="29.25">
      <c r="A798" s="28"/>
      <c r="B798" s="29"/>
      <c r="C798" s="30"/>
      <c r="D798" s="175" t="s">
        <v>129</v>
      </c>
      <c r="E798" s="30"/>
      <c r="F798" s="176" t="s">
        <v>1501</v>
      </c>
      <c r="G798" s="30"/>
      <c r="H798" s="30"/>
      <c r="I798" s="30"/>
      <c r="J798" s="30"/>
      <c r="K798" s="30"/>
      <c r="L798" s="30"/>
      <c r="M798" s="33"/>
      <c r="N798" s="177"/>
      <c r="O798" s="178"/>
      <c r="P798" s="65"/>
      <c r="Q798" s="65"/>
      <c r="R798" s="65"/>
      <c r="S798" s="65"/>
      <c r="T798" s="65"/>
      <c r="U798" s="65"/>
      <c r="V798" s="65"/>
      <c r="W798" s="65"/>
      <c r="X798" s="66"/>
      <c r="Y798" s="28"/>
      <c r="Z798" s="28"/>
      <c r="AA798" s="28"/>
      <c r="AB798" s="28"/>
      <c r="AC798" s="28"/>
      <c r="AD798" s="28"/>
      <c r="AE798" s="28"/>
      <c r="AT798" s="14" t="s">
        <v>129</v>
      </c>
      <c r="AU798" s="14" t="s">
        <v>82</v>
      </c>
    </row>
    <row r="799" spans="1:65" s="2" customFormat="1" ht="24.2" customHeight="1">
      <c r="A799" s="28"/>
      <c r="B799" s="29"/>
      <c r="C799" s="194" t="s">
        <v>1502</v>
      </c>
      <c r="D799" s="194" t="s">
        <v>1367</v>
      </c>
      <c r="E799" s="195" t="s">
        <v>1503</v>
      </c>
      <c r="F799" s="196" t="s">
        <v>1504</v>
      </c>
      <c r="G799" s="197" t="s">
        <v>125</v>
      </c>
      <c r="H799" s="198">
        <v>1</v>
      </c>
      <c r="I799" s="199">
        <v>0</v>
      </c>
      <c r="J799" s="199">
        <v>74.599999999999994</v>
      </c>
      <c r="K799" s="199">
        <f>ROUND(P799*H799,2)</f>
        <v>74.599999999999994</v>
      </c>
      <c r="L799" s="196" t="s">
        <v>126</v>
      </c>
      <c r="M799" s="33"/>
      <c r="N799" s="200" t="s">
        <v>1</v>
      </c>
      <c r="O799" s="169" t="s">
        <v>37</v>
      </c>
      <c r="P799" s="170">
        <f>I799+J799</f>
        <v>74.599999999999994</v>
      </c>
      <c r="Q799" s="170">
        <f>ROUND(I799*H799,2)</f>
        <v>0</v>
      </c>
      <c r="R799" s="170">
        <f>ROUND(J799*H799,2)</f>
        <v>74.599999999999994</v>
      </c>
      <c r="S799" s="171">
        <v>0</v>
      </c>
      <c r="T799" s="171">
        <f>S799*H799</f>
        <v>0</v>
      </c>
      <c r="U799" s="171">
        <v>0</v>
      </c>
      <c r="V799" s="171">
        <f>U799*H799</f>
        <v>0</v>
      </c>
      <c r="W799" s="171">
        <v>0</v>
      </c>
      <c r="X799" s="172">
        <f>W799*H799</f>
        <v>0</v>
      </c>
      <c r="Y799" s="28"/>
      <c r="Z799" s="28"/>
      <c r="AA799" s="28"/>
      <c r="AB799" s="28"/>
      <c r="AC799" s="28"/>
      <c r="AD799" s="28"/>
      <c r="AE799" s="28"/>
      <c r="AR799" s="173" t="s">
        <v>1420</v>
      </c>
      <c r="AT799" s="173" t="s">
        <v>1367</v>
      </c>
      <c r="AU799" s="173" t="s">
        <v>82</v>
      </c>
      <c r="AY799" s="14" t="s">
        <v>127</v>
      </c>
      <c r="BE799" s="174">
        <f>IF(O799="základní",K799,0)</f>
        <v>74.599999999999994</v>
      </c>
      <c r="BF799" s="174">
        <f>IF(O799="snížená",K799,0)</f>
        <v>0</v>
      </c>
      <c r="BG799" s="174">
        <f>IF(O799="zákl. přenesená",K799,0)</f>
        <v>0</v>
      </c>
      <c r="BH799" s="174">
        <f>IF(O799="sníž. přenesená",K799,0)</f>
        <v>0</v>
      </c>
      <c r="BI799" s="174">
        <f>IF(O799="nulová",K799,0)</f>
        <v>0</v>
      </c>
      <c r="BJ799" s="14" t="s">
        <v>82</v>
      </c>
      <c r="BK799" s="174">
        <f>ROUND(P799*H799,2)</f>
        <v>74.599999999999994</v>
      </c>
      <c r="BL799" s="14" t="s">
        <v>1420</v>
      </c>
      <c r="BM799" s="173" t="s">
        <v>1505</v>
      </c>
    </row>
    <row r="800" spans="1:65" s="2" customFormat="1" ht="11.25">
      <c r="A800" s="28"/>
      <c r="B800" s="29"/>
      <c r="C800" s="30"/>
      <c r="D800" s="175" t="s">
        <v>129</v>
      </c>
      <c r="E800" s="30"/>
      <c r="F800" s="176" t="s">
        <v>1504</v>
      </c>
      <c r="G800" s="30"/>
      <c r="H800" s="30"/>
      <c r="I800" s="30"/>
      <c r="J800" s="30"/>
      <c r="K800" s="30"/>
      <c r="L800" s="30"/>
      <c r="M800" s="33"/>
      <c r="N800" s="177"/>
      <c r="O800" s="178"/>
      <c r="P800" s="65"/>
      <c r="Q800" s="65"/>
      <c r="R800" s="65"/>
      <c r="S800" s="65"/>
      <c r="T800" s="65"/>
      <c r="U800" s="65"/>
      <c r="V800" s="65"/>
      <c r="W800" s="65"/>
      <c r="X800" s="66"/>
      <c r="Y800" s="28"/>
      <c r="Z800" s="28"/>
      <c r="AA800" s="28"/>
      <c r="AB800" s="28"/>
      <c r="AC800" s="28"/>
      <c r="AD800" s="28"/>
      <c r="AE800" s="28"/>
      <c r="AT800" s="14" t="s">
        <v>129</v>
      </c>
      <c r="AU800" s="14" t="s">
        <v>82</v>
      </c>
    </row>
    <row r="801" spans="1:65" s="2" customFormat="1" ht="24.2" customHeight="1">
      <c r="A801" s="28"/>
      <c r="B801" s="29"/>
      <c r="C801" s="194" t="s">
        <v>1506</v>
      </c>
      <c r="D801" s="194" t="s">
        <v>1367</v>
      </c>
      <c r="E801" s="195" t="s">
        <v>1507</v>
      </c>
      <c r="F801" s="196" t="s">
        <v>1508</v>
      </c>
      <c r="G801" s="197" t="s">
        <v>125</v>
      </c>
      <c r="H801" s="198">
        <v>1</v>
      </c>
      <c r="I801" s="199">
        <v>0</v>
      </c>
      <c r="J801" s="199">
        <v>340</v>
      </c>
      <c r="K801" s="199">
        <f>ROUND(P801*H801,2)</f>
        <v>340</v>
      </c>
      <c r="L801" s="196" t="s">
        <v>126</v>
      </c>
      <c r="M801" s="33"/>
      <c r="N801" s="200" t="s">
        <v>1</v>
      </c>
      <c r="O801" s="169" t="s">
        <v>37</v>
      </c>
      <c r="P801" s="170">
        <f>I801+J801</f>
        <v>340</v>
      </c>
      <c r="Q801" s="170">
        <f>ROUND(I801*H801,2)</f>
        <v>0</v>
      </c>
      <c r="R801" s="170">
        <f>ROUND(J801*H801,2)</f>
        <v>340</v>
      </c>
      <c r="S801" s="171">
        <v>0</v>
      </c>
      <c r="T801" s="171">
        <f>S801*H801</f>
        <v>0</v>
      </c>
      <c r="U801" s="171">
        <v>0</v>
      </c>
      <c r="V801" s="171">
        <f>U801*H801</f>
        <v>0</v>
      </c>
      <c r="W801" s="171">
        <v>0</v>
      </c>
      <c r="X801" s="172">
        <f>W801*H801</f>
        <v>0</v>
      </c>
      <c r="Y801" s="28"/>
      <c r="Z801" s="28"/>
      <c r="AA801" s="28"/>
      <c r="AB801" s="28"/>
      <c r="AC801" s="28"/>
      <c r="AD801" s="28"/>
      <c r="AE801" s="28"/>
      <c r="AR801" s="173" t="s">
        <v>1420</v>
      </c>
      <c r="AT801" s="173" t="s">
        <v>1367</v>
      </c>
      <c r="AU801" s="173" t="s">
        <v>82</v>
      </c>
      <c r="AY801" s="14" t="s">
        <v>127</v>
      </c>
      <c r="BE801" s="174">
        <f>IF(O801="základní",K801,0)</f>
        <v>340</v>
      </c>
      <c r="BF801" s="174">
        <f>IF(O801="snížená",K801,0)</f>
        <v>0</v>
      </c>
      <c r="BG801" s="174">
        <f>IF(O801="zákl. přenesená",K801,0)</f>
        <v>0</v>
      </c>
      <c r="BH801" s="174">
        <f>IF(O801="sníž. přenesená",K801,0)</f>
        <v>0</v>
      </c>
      <c r="BI801" s="174">
        <f>IF(O801="nulová",K801,0)</f>
        <v>0</v>
      </c>
      <c r="BJ801" s="14" t="s">
        <v>82</v>
      </c>
      <c r="BK801" s="174">
        <f>ROUND(P801*H801,2)</f>
        <v>340</v>
      </c>
      <c r="BL801" s="14" t="s">
        <v>1420</v>
      </c>
      <c r="BM801" s="173" t="s">
        <v>1509</v>
      </c>
    </row>
    <row r="802" spans="1:65" s="2" customFormat="1" ht="11.25">
      <c r="A802" s="28"/>
      <c r="B802" s="29"/>
      <c r="C802" s="30"/>
      <c r="D802" s="175" t="s">
        <v>129</v>
      </c>
      <c r="E802" s="30"/>
      <c r="F802" s="176" t="s">
        <v>1508</v>
      </c>
      <c r="G802" s="30"/>
      <c r="H802" s="30"/>
      <c r="I802" s="30"/>
      <c r="J802" s="30"/>
      <c r="K802" s="30"/>
      <c r="L802" s="30"/>
      <c r="M802" s="33"/>
      <c r="N802" s="177"/>
      <c r="O802" s="178"/>
      <c r="P802" s="65"/>
      <c r="Q802" s="65"/>
      <c r="R802" s="65"/>
      <c r="S802" s="65"/>
      <c r="T802" s="65"/>
      <c r="U802" s="65"/>
      <c r="V802" s="65"/>
      <c r="W802" s="65"/>
      <c r="X802" s="66"/>
      <c r="Y802" s="28"/>
      <c r="Z802" s="28"/>
      <c r="AA802" s="28"/>
      <c r="AB802" s="28"/>
      <c r="AC802" s="28"/>
      <c r="AD802" s="28"/>
      <c r="AE802" s="28"/>
      <c r="AT802" s="14" t="s">
        <v>129</v>
      </c>
      <c r="AU802" s="14" t="s">
        <v>82</v>
      </c>
    </row>
    <row r="803" spans="1:65" s="2" customFormat="1" ht="24.2" customHeight="1">
      <c r="A803" s="28"/>
      <c r="B803" s="29"/>
      <c r="C803" s="194" t="s">
        <v>1510</v>
      </c>
      <c r="D803" s="194" t="s">
        <v>1367</v>
      </c>
      <c r="E803" s="195" t="s">
        <v>1511</v>
      </c>
      <c r="F803" s="196" t="s">
        <v>1512</v>
      </c>
      <c r="G803" s="197" t="s">
        <v>694</v>
      </c>
      <c r="H803" s="198">
        <v>1</v>
      </c>
      <c r="I803" s="199">
        <v>0</v>
      </c>
      <c r="J803" s="199">
        <v>48.9</v>
      </c>
      <c r="K803" s="199">
        <f>ROUND(P803*H803,2)</f>
        <v>48.9</v>
      </c>
      <c r="L803" s="196" t="s">
        <v>126</v>
      </c>
      <c r="M803" s="33"/>
      <c r="N803" s="200" t="s">
        <v>1</v>
      </c>
      <c r="O803" s="169" t="s">
        <v>37</v>
      </c>
      <c r="P803" s="170">
        <f>I803+J803</f>
        <v>48.9</v>
      </c>
      <c r="Q803" s="170">
        <f>ROUND(I803*H803,2)</f>
        <v>0</v>
      </c>
      <c r="R803" s="170">
        <f>ROUND(J803*H803,2)</f>
        <v>48.9</v>
      </c>
      <c r="S803" s="171">
        <v>0</v>
      </c>
      <c r="T803" s="171">
        <f>S803*H803</f>
        <v>0</v>
      </c>
      <c r="U803" s="171">
        <v>0</v>
      </c>
      <c r="V803" s="171">
        <f>U803*H803</f>
        <v>0</v>
      </c>
      <c r="W803" s="171">
        <v>0</v>
      </c>
      <c r="X803" s="172">
        <f>W803*H803</f>
        <v>0</v>
      </c>
      <c r="Y803" s="28"/>
      <c r="Z803" s="28"/>
      <c r="AA803" s="28"/>
      <c r="AB803" s="28"/>
      <c r="AC803" s="28"/>
      <c r="AD803" s="28"/>
      <c r="AE803" s="28"/>
      <c r="AR803" s="173" t="s">
        <v>1420</v>
      </c>
      <c r="AT803" s="173" t="s">
        <v>1367</v>
      </c>
      <c r="AU803" s="173" t="s">
        <v>82</v>
      </c>
      <c r="AY803" s="14" t="s">
        <v>127</v>
      </c>
      <c r="BE803" s="174">
        <f>IF(O803="základní",K803,0)</f>
        <v>48.9</v>
      </c>
      <c r="BF803" s="174">
        <f>IF(O803="snížená",K803,0)</f>
        <v>0</v>
      </c>
      <c r="BG803" s="174">
        <f>IF(O803="zákl. přenesená",K803,0)</f>
        <v>0</v>
      </c>
      <c r="BH803" s="174">
        <f>IF(O803="sníž. přenesená",K803,0)</f>
        <v>0</v>
      </c>
      <c r="BI803" s="174">
        <f>IF(O803="nulová",K803,0)</f>
        <v>0</v>
      </c>
      <c r="BJ803" s="14" t="s">
        <v>82</v>
      </c>
      <c r="BK803" s="174">
        <f>ROUND(P803*H803,2)</f>
        <v>48.9</v>
      </c>
      <c r="BL803" s="14" t="s">
        <v>1420</v>
      </c>
      <c r="BM803" s="173" t="s">
        <v>1513</v>
      </c>
    </row>
    <row r="804" spans="1:65" s="2" customFormat="1" ht="39">
      <c r="A804" s="28"/>
      <c r="B804" s="29"/>
      <c r="C804" s="30"/>
      <c r="D804" s="175" t="s">
        <v>129</v>
      </c>
      <c r="E804" s="30"/>
      <c r="F804" s="176" t="s">
        <v>1514</v>
      </c>
      <c r="G804" s="30"/>
      <c r="H804" s="30"/>
      <c r="I804" s="30"/>
      <c r="J804" s="30"/>
      <c r="K804" s="30"/>
      <c r="L804" s="30"/>
      <c r="M804" s="33"/>
      <c r="N804" s="177"/>
      <c r="O804" s="178"/>
      <c r="P804" s="65"/>
      <c r="Q804" s="65"/>
      <c r="R804" s="65"/>
      <c r="S804" s="65"/>
      <c r="T804" s="65"/>
      <c r="U804" s="65"/>
      <c r="V804" s="65"/>
      <c r="W804" s="65"/>
      <c r="X804" s="66"/>
      <c r="Y804" s="28"/>
      <c r="Z804" s="28"/>
      <c r="AA804" s="28"/>
      <c r="AB804" s="28"/>
      <c r="AC804" s="28"/>
      <c r="AD804" s="28"/>
      <c r="AE804" s="28"/>
      <c r="AT804" s="14" t="s">
        <v>129</v>
      </c>
      <c r="AU804" s="14" t="s">
        <v>82</v>
      </c>
    </row>
    <row r="805" spans="1:65" s="2" customFormat="1" ht="24.2" customHeight="1">
      <c r="A805" s="28"/>
      <c r="B805" s="29"/>
      <c r="C805" s="194" t="s">
        <v>1515</v>
      </c>
      <c r="D805" s="194" t="s">
        <v>1367</v>
      </c>
      <c r="E805" s="195" t="s">
        <v>1516</v>
      </c>
      <c r="F805" s="196" t="s">
        <v>1517</v>
      </c>
      <c r="G805" s="197" t="s">
        <v>694</v>
      </c>
      <c r="H805" s="198">
        <v>1</v>
      </c>
      <c r="I805" s="199">
        <v>0</v>
      </c>
      <c r="J805" s="199">
        <v>102</v>
      </c>
      <c r="K805" s="199">
        <f>ROUND(P805*H805,2)</f>
        <v>102</v>
      </c>
      <c r="L805" s="196" t="s">
        <v>126</v>
      </c>
      <c r="M805" s="33"/>
      <c r="N805" s="200" t="s">
        <v>1</v>
      </c>
      <c r="O805" s="169" t="s">
        <v>37</v>
      </c>
      <c r="P805" s="170">
        <f>I805+J805</f>
        <v>102</v>
      </c>
      <c r="Q805" s="170">
        <f>ROUND(I805*H805,2)</f>
        <v>0</v>
      </c>
      <c r="R805" s="170">
        <f>ROUND(J805*H805,2)</f>
        <v>102</v>
      </c>
      <c r="S805" s="171">
        <v>0</v>
      </c>
      <c r="T805" s="171">
        <f>S805*H805</f>
        <v>0</v>
      </c>
      <c r="U805" s="171">
        <v>0</v>
      </c>
      <c r="V805" s="171">
        <f>U805*H805</f>
        <v>0</v>
      </c>
      <c r="W805" s="171">
        <v>0</v>
      </c>
      <c r="X805" s="172">
        <f>W805*H805</f>
        <v>0</v>
      </c>
      <c r="Y805" s="28"/>
      <c r="Z805" s="28"/>
      <c r="AA805" s="28"/>
      <c r="AB805" s="28"/>
      <c r="AC805" s="28"/>
      <c r="AD805" s="28"/>
      <c r="AE805" s="28"/>
      <c r="AR805" s="173" t="s">
        <v>1420</v>
      </c>
      <c r="AT805" s="173" t="s">
        <v>1367</v>
      </c>
      <c r="AU805" s="173" t="s">
        <v>82</v>
      </c>
      <c r="AY805" s="14" t="s">
        <v>127</v>
      </c>
      <c r="BE805" s="174">
        <f>IF(O805="základní",K805,0)</f>
        <v>102</v>
      </c>
      <c r="BF805" s="174">
        <f>IF(O805="snížená",K805,0)</f>
        <v>0</v>
      </c>
      <c r="BG805" s="174">
        <f>IF(O805="zákl. přenesená",K805,0)</f>
        <v>0</v>
      </c>
      <c r="BH805" s="174">
        <f>IF(O805="sníž. přenesená",K805,0)</f>
        <v>0</v>
      </c>
      <c r="BI805" s="174">
        <f>IF(O805="nulová",K805,0)</f>
        <v>0</v>
      </c>
      <c r="BJ805" s="14" t="s">
        <v>82</v>
      </c>
      <c r="BK805" s="174">
        <f>ROUND(P805*H805,2)</f>
        <v>102</v>
      </c>
      <c r="BL805" s="14" t="s">
        <v>1420</v>
      </c>
      <c r="BM805" s="173" t="s">
        <v>1518</v>
      </c>
    </row>
    <row r="806" spans="1:65" s="2" customFormat="1" ht="48.75">
      <c r="A806" s="28"/>
      <c r="B806" s="29"/>
      <c r="C806" s="30"/>
      <c r="D806" s="175" t="s">
        <v>129</v>
      </c>
      <c r="E806" s="30"/>
      <c r="F806" s="176" t="s">
        <v>1519</v>
      </c>
      <c r="G806" s="30"/>
      <c r="H806" s="30"/>
      <c r="I806" s="30"/>
      <c r="J806" s="30"/>
      <c r="K806" s="30"/>
      <c r="L806" s="30"/>
      <c r="M806" s="33"/>
      <c r="N806" s="177"/>
      <c r="O806" s="178"/>
      <c r="P806" s="65"/>
      <c r="Q806" s="65"/>
      <c r="R806" s="65"/>
      <c r="S806" s="65"/>
      <c r="T806" s="65"/>
      <c r="U806" s="65"/>
      <c r="V806" s="65"/>
      <c r="W806" s="65"/>
      <c r="X806" s="66"/>
      <c r="Y806" s="28"/>
      <c r="Z806" s="28"/>
      <c r="AA806" s="28"/>
      <c r="AB806" s="28"/>
      <c r="AC806" s="28"/>
      <c r="AD806" s="28"/>
      <c r="AE806" s="28"/>
      <c r="AT806" s="14" t="s">
        <v>129</v>
      </c>
      <c r="AU806" s="14" t="s">
        <v>82</v>
      </c>
    </row>
    <row r="807" spans="1:65" s="2" customFormat="1" ht="24.2" customHeight="1">
      <c r="A807" s="28"/>
      <c r="B807" s="29"/>
      <c r="C807" s="194" t="s">
        <v>1520</v>
      </c>
      <c r="D807" s="194" t="s">
        <v>1367</v>
      </c>
      <c r="E807" s="195" t="s">
        <v>1521</v>
      </c>
      <c r="F807" s="196" t="s">
        <v>1522</v>
      </c>
      <c r="G807" s="197" t="s">
        <v>694</v>
      </c>
      <c r="H807" s="198">
        <v>1</v>
      </c>
      <c r="I807" s="199">
        <v>0</v>
      </c>
      <c r="J807" s="199">
        <v>43.4</v>
      </c>
      <c r="K807" s="199">
        <f>ROUND(P807*H807,2)</f>
        <v>43.4</v>
      </c>
      <c r="L807" s="196" t="s">
        <v>126</v>
      </c>
      <c r="M807" s="33"/>
      <c r="N807" s="200" t="s">
        <v>1</v>
      </c>
      <c r="O807" s="169" t="s">
        <v>37</v>
      </c>
      <c r="P807" s="170">
        <f>I807+J807</f>
        <v>43.4</v>
      </c>
      <c r="Q807" s="170">
        <f>ROUND(I807*H807,2)</f>
        <v>0</v>
      </c>
      <c r="R807" s="170">
        <f>ROUND(J807*H807,2)</f>
        <v>43.4</v>
      </c>
      <c r="S807" s="171">
        <v>0</v>
      </c>
      <c r="T807" s="171">
        <f>S807*H807</f>
        <v>0</v>
      </c>
      <c r="U807" s="171">
        <v>0</v>
      </c>
      <c r="V807" s="171">
        <f>U807*H807</f>
        <v>0</v>
      </c>
      <c r="W807" s="171">
        <v>0</v>
      </c>
      <c r="X807" s="172">
        <f>W807*H807</f>
        <v>0</v>
      </c>
      <c r="Y807" s="28"/>
      <c r="Z807" s="28"/>
      <c r="AA807" s="28"/>
      <c r="AB807" s="28"/>
      <c r="AC807" s="28"/>
      <c r="AD807" s="28"/>
      <c r="AE807" s="28"/>
      <c r="AR807" s="173" t="s">
        <v>1420</v>
      </c>
      <c r="AT807" s="173" t="s">
        <v>1367</v>
      </c>
      <c r="AU807" s="173" t="s">
        <v>82</v>
      </c>
      <c r="AY807" s="14" t="s">
        <v>127</v>
      </c>
      <c r="BE807" s="174">
        <f>IF(O807="základní",K807,0)</f>
        <v>43.4</v>
      </c>
      <c r="BF807" s="174">
        <f>IF(O807="snížená",K807,0)</f>
        <v>0</v>
      </c>
      <c r="BG807" s="174">
        <f>IF(O807="zákl. přenesená",K807,0)</f>
        <v>0</v>
      </c>
      <c r="BH807" s="174">
        <f>IF(O807="sníž. přenesená",K807,0)</f>
        <v>0</v>
      </c>
      <c r="BI807" s="174">
        <f>IF(O807="nulová",K807,0)</f>
        <v>0</v>
      </c>
      <c r="BJ807" s="14" t="s">
        <v>82</v>
      </c>
      <c r="BK807" s="174">
        <f>ROUND(P807*H807,2)</f>
        <v>43.4</v>
      </c>
      <c r="BL807" s="14" t="s">
        <v>1420</v>
      </c>
      <c r="BM807" s="173" t="s">
        <v>1523</v>
      </c>
    </row>
    <row r="808" spans="1:65" s="2" customFormat="1" ht="39">
      <c r="A808" s="28"/>
      <c r="B808" s="29"/>
      <c r="C808" s="30"/>
      <c r="D808" s="175" t="s">
        <v>129</v>
      </c>
      <c r="E808" s="30"/>
      <c r="F808" s="176" t="s">
        <v>1524</v>
      </c>
      <c r="G808" s="30"/>
      <c r="H808" s="30"/>
      <c r="I808" s="30"/>
      <c r="J808" s="30"/>
      <c r="K808" s="30"/>
      <c r="L808" s="30"/>
      <c r="M808" s="33"/>
      <c r="N808" s="177"/>
      <c r="O808" s="178"/>
      <c r="P808" s="65"/>
      <c r="Q808" s="65"/>
      <c r="R808" s="65"/>
      <c r="S808" s="65"/>
      <c r="T808" s="65"/>
      <c r="U808" s="65"/>
      <c r="V808" s="65"/>
      <c r="W808" s="65"/>
      <c r="X808" s="66"/>
      <c r="Y808" s="28"/>
      <c r="Z808" s="28"/>
      <c r="AA808" s="28"/>
      <c r="AB808" s="28"/>
      <c r="AC808" s="28"/>
      <c r="AD808" s="28"/>
      <c r="AE808" s="28"/>
      <c r="AT808" s="14" t="s">
        <v>129</v>
      </c>
      <c r="AU808" s="14" t="s">
        <v>82</v>
      </c>
    </row>
    <row r="809" spans="1:65" s="2" customFormat="1" ht="24.2" customHeight="1">
      <c r="A809" s="28"/>
      <c r="B809" s="29"/>
      <c r="C809" s="194" t="s">
        <v>1525</v>
      </c>
      <c r="D809" s="194" t="s">
        <v>1367</v>
      </c>
      <c r="E809" s="195" t="s">
        <v>1526</v>
      </c>
      <c r="F809" s="196" t="s">
        <v>1527</v>
      </c>
      <c r="G809" s="197" t="s">
        <v>694</v>
      </c>
      <c r="H809" s="198">
        <v>1</v>
      </c>
      <c r="I809" s="199">
        <v>0</v>
      </c>
      <c r="J809" s="199">
        <v>22.9</v>
      </c>
      <c r="K809" s="199">
        <f>ROUND(P809*H809,2)</f>
        <v>22.9</v>
      </c>
      <c r="L809" s="196" t="s">
        <v>126</v>
      </c>
      <c r="M809" s="33"/>
      <c r="N809" s="200" t="s">
        <v>1</v>
      </c>
      <c r="O809" s="169" t="s">
        <v>37</v>
      </c>
      <c r="P809" s="170">
        <f>I809+J809</f>
        <v>22.9</v>
      </c>
      <c r="Q809" s="170">
        <f>ROUND(I809*H809,2)</f>
        <v>0</v>
      </c>
      <c r="R809" s="170">
        <f>ROUND(J809*H809,2)</f>
        <v>22.9</v>
      </c>
      <c r="S809" s="171">
        <v>0</v>
      </c>
      <c r="T809" s="171">
        <f>S809*H809</f>
        <v>0</v>
      </c>
      <c r="U809" s="171">
        <v>0</v>
      </c>
      <c r="V809" s="171">
        <f>U809*H809</f>
        <v>0</v>
      </c>
      <c r="W809" s="171">
        <v>0</v>
      </c>
      <c r="X809" s="172">
        <f>W809*H809</f>
        <v>0</v>
      </c>
      <c r="Y809" s="28"/>
      <c r="Z809" s="28"/>
      <c r="AA809" s="28"/>
      <c r="AB809" s="28"/>
      <c r="AC809" s="28"/>
      <c r="AD809" s="28"/>
      <c r="AE809" s="28"/>
      <c r="AR809" s="173" t="s">
        <v>1420</v>
      </c>
      <c r="AT809" s="173" t="s">
        <v>1367</v>
      </c>
      <c r="AU809" s="173" t="s">
        <v>82</v>
      </c>
      <c r="AY809" s="14" t="s">
        <v>127</v>
      </c>
      <c r="BE809" s="174">
        <f>IF(O809="základní",K809,0)</f>
        <v>22.9</v>
      </c>
      <c r="BF809" s="174">
        <f>IF(O809="snížená",K809,0)</f>
        <v>0</v>
      </c>
      <c r="BG809" s="174">
        <f>IF(O809="zákl. přenesená",K809,0)</f>
        <v>0</v>
      </c>
      <c r="BH809" s="174">
        <f>IF(O809="sníž. přenesená",K809,0)</f>
        <v>0</v>
      </c>
      <c r="BI809" s="174">
        <f>IF(O809="nulová",K809,0)</f>
        <v>0</v>
      </c>
      <c r="BJ809" s="14" t="s">
        <v>82</v>
      </c>
      <c r="BK809" s="174">
        <f>ROUND(P809*H809,2)</f>
        <v>22.9</v>
      </c>
      <c r="BL809" s="14" t="s">
        <v>1420</v>
      </c>
      <c r="BM809" s="173" t="s">
        <v>1528</v>
      </c>
    </row>
    <row r="810" spans="1:65" s="2" customFormat="1" ht="19.5">
      <c r="A810" s="28"/>
      <c r="B810" s="29"/>
      <c r="C810" s="30"/>
      <c r="D810" s="175" t="s">
        <v>129</v>
      </c>
      <c r="E810" s="30"/>
      <c r="F810" s="176" t="s">
        <v>1529</v>
      </c>
      <c r="G810" s="30"/>
      <c r="H810" s="30"/>
      <c r="I810" s="30"/>
      <c r="J810" s="30"/>
      <c r="K810" s="30"/>
      <c r="L810" s="30"/>
      <c r="M810" s="33"/>
      <c r="N810" s="177"/>
      <c r="O810" s="178"/>
      <c r="P810" s="65"/>
      <c r="Q810" s="65"/>
      <c r="R810" s="65"/>
      <c r="S810" s="65"/>
      <c r="T810" s="65"/>
      <c r="U810" s="65"/>
      <c r="V810" s="65"/>
      <c r="W810" s="65"/>
      <c r="X810" s="66"/>
      <c r="Y810" s="28"/>
      <c r="Z810" s="28"/>
      <c r="AA810" s="28"/>
      <c r="AB810" s="28"/>
      <c r="AC810" s="28"/>
      <c r="AD810" s="28"/>
      <c r="AE810" s="28"/>
      <c r="AT810" s="14" t="s">
        <v>129</v>
      </c>
      <c r="AU810" s="14" t="s">
        <v>82</v>
      </c>
    </row>
    <row r="811" spans="1:65" s="2" customFormat="1" ht="24.2" customHeight="1">
      <c r="A811" s="28"/>
      <c r="B811" s="29"/>
      <c r="C811" s="194" t="s">
        <v>1530</v>
      </c>
      <c r="D811" s="194" t="s">
        <v>1367</v>
      </c>
      <c r="E811" s="195" t="s">
        <v>1531</v>
      </c>
      <c r="F811" s="196" t="s">
        <v>1532</v>
      </c>
      <c r="G811" s="197" t="s">
        <v>694</v>
      </c>
      <c r="H811" s="198">
        <v>1</v>
      </c>
      <c r="I811" s="199">
        <v>0</v>
      </c>
      <c r="J811" s="199">
        <v>58.4</v>
      </c>
      <c r="K811" s="199">
        <f>ROUND(P811*H811,2)</f>
        <v>58.4</v>
      </c>
      <c r="L811" s="196" t="s">
        <v>126</v>
      </c>
      <c r="M811" s="33"/>
      <c r="N811" s="200" t="s">
        <v>1</v>
      </c>
      <c r="O811" s="169" t="s">
        <v>37</v>
      </c>
      <c r="P811" s="170">
        <f>I811+J811</f>
        <v>58.4</v>
      </c>
      <c r="Q811" s="170">
        <f>ROUND(I811*H811,2)</f>
        <v>0</v>
      </c>
      <c r="R811" s="170">
        <f>ROUND(J811*H811,2)</f>
        <v>58.4</v>
      </c>
      <c r="S811" s="171">
        <v>0</v>
      </c>
      <c r="T811" s="171">
        <f>S811*H811</f>
        <v>0</v>
      </c>
      <c r="U811" s="171">
        <v>0</v>
      </c>
      <c r="V811" s="171">
        <f>U811*H811</f>
        <v>0</v>
      </c>
      <c r="W811" s="171">
        <v>0</v>
      </c>
      <c r="X811" s="172">
        <f>W811*H811</f>
        <v>0</v>
      </c>
      <c r="Y811" s="28"/>
      <c r="Z811" s="28"/>
      <c r="AA811" s="28"/>
      <c r="AB811" s="28"/>
      <c r="AC811" s="28"/>
      <c r="AD811" s="28"/>
      <c r="AE811" s="28"/>
      <c r="AR811" s="173" t="s">
        <v>1420</v>
      </c>
      <c r="AT811" s="173" t="s">
        <v>1367</v>
      </c>
      <c r="AU811" s="173" t="s">
        <v>82</v>
      </c>
      <c r="AY811" s="14" t="s">
        <v>127</v>
      </c>
      <c r="BE811" s="174">
        <f>IF(O811="základní",K811,0)</f>
        <v>58.4</v>
      </c>
      <c r="BF811" s="174">
        <f>IF(O811="snížená",K811,0)</f>
        <v>0</v>
      </c>
      <c r="BG811" s="174">
        <f>IF(O811="zákl. přenesená",K811,0)</f>
        <v>0</v>
      </c>
      <c r="BH811" s="174">
        <f>IF(O811="sníž. přenesená",K811,0)</f>
        <v>0</v>
      </c>
      <c r="BI811" s="174">
        <f>IF(O811="nulová",K811,0)</f>
        <v>0</v>
      </c>
      <c r="BJ811" s="14" t="s">
        <v>82</v>
      </c>
      <c r="BK811" s="174">
        <f>ROUND(P811*H811,2)</f>
        <v>58.4</v>
      </c>
      <c r="BL811" s="14" t="s">
        <v>1420</v>
      </c>
      <c r="BM811" s="173" t="s">
        <v>1533</v>
      </c>
    </row>
    <row r="812" spans="1:65" s="2" customFormat="1" ht="48.75">
      <c r="A812" s="28"/>
      <c r="B812" s="29"/>
      <c r="C812" s="30"/>
      <c r="D812" s="175" t="s">
        <v>129</v>
      </c>
      <c r="E812" s="30"/>
      <c r="F812" s="176" t="s">
        <v>1534</v>
      </c>
      <c r="G812" s="30"/>
      <c r="H812" s="30"/>
      <c r="I812" s="30"/>
      <c r="J812" s="30"/>
      <c r="K812" s="30"/>
      <c r="L812" s="30"/>
      <c r="M812" s="33"/>
      <c r="N812" s="177"/>
      <c r="O812" s="178"/>
      <c r="P812" s="65"/>
      <c r="Q812" s="65"/>
      <c r="R812" s="65"/>
      <c r="S812" s="65"/>
      <c r="T812" s="65"/>
      <c r="U812" s="65"/>
      <c r="V812" s="65"/>
      <c r="W812" s="65"/>
      <c r="X812" s="66"/>
      <c r="Y812" s="28"/>
      <c r="Z812" s="28"/>
      <c r="AA812" s="28"/>
      <c r="AB812" s="28"/>
      <c r="AC812" s="28"/>
      <c r="AD812" s="28"/>
      <c r="AE812" s="28"/>
      <c r="AT812" s="14" t="s">
        <v>129</v>
      </c>
      <c r="AU812" s="14" t="s">
        <v>82</v>
      </c>
    </row>
    <row r="813" spans="1:65" s="2" customFormat="1" ht="24.2" customHeight="1">
      <c r="A813" s="28"/>
      <c r="B813" s="29"/>
      <c r="C813" s="194" t="s">
        <v>1535</v>
      </c>
      <c r="D813" s="194" t="s">
        <v>1367</v>
      </c>
      <c r="E813" s="195" t="s">
        <v>1536</v>
      </c>
      <c r="F813" s="196" t="s">
        <v>1537</v>
      </c>
      <c r="G813" s="197" t="s">
        <v>694</v>
      </c>
      <c r="H813" s="198">
        <v>1820</v>
      </c>
      <c r="I813" s="199">
        <v>0</v>
      </c>
      <c r="J813" s="199">
        <v>63.9</v>
      </c>
      <c r="K813" s="199">
        <f>ROUND(P813*H813,2)</f>
        <v>116298</v>
      </c>
      <c r="L813" s="196" t="s">
        <v>126</v>
      </c>
      <c r="M813" s="33"/>
      <c r="N813" s="200" t="s">
        <v>1</v>
      </c>
      <c r="O813" s="169" t="s">
        <v>37</v>
      </c>
      <c r="P813" s="170">
        <f>I813+J813</f>
        <v>63.9</v>
      </c>
      <c r="Q813" s="170">
        <f>ROUND(I813*H813,2)</f>
        <v>0</v>
      </c>
      <c r="R813" s="170">
        <f>ROUND(J813*H813,2)</f>
        <v>116298</v>
      </c>
      <c r="S813" s="171">
        <v>0</v>
      </c>
      <c r="T813" s="171">
        <f>S813*H813</f>
        <v>0</v>
      </c>
      <c r="U813" s="171">
        <v>0</v>
      </c>
      <c r="V813" s="171">
        <f>U813*H813</f>
        <v>0</v>
      </c>
      <c r="W813" s="171">
        <v>0</v>
      </c>
      <c r="X813" s="172">
        <f>W813*H813</f>
        <v>0</v>
      </c>
      <c r="Y813" s="28"/>
      <c r="Z813" s="28"/>
      <c r="AA813" s="28"/>
      <c r="AB813" s="28"/>
      <c r="AC813" s="28"/>
      <c r="AD813" s="28"/>
      <c r="AE813" s="28"/>
      <c r="AR813" s="173" t="s">
        <v>82</v>
      </c>
      <c r="AT813" s="173" t="s">
        <v>1367</v>
      </c>
      <c r="AU813" s="173" t="s">
        <v>82</v>
      </c>
      <c r="AY813" s="14" t="s">
        <v>127</v>
      </c>
      <c r="BE813" s="174">
        <f>IF(O813="základní",K813,0)</f>
        <v>116298</v>
      </c>
      <c r="BF813" s="174">
        <f>IF(O813="snížená",K813,0)</f>
        <v>0</v>
      </c>
      <c r="BG813" s="174">
        <f>IF(O813="zákl. přenesená",K813,0)</f>
        <v>0</v>
      </c>
      <c r="BH813" s="174">
        <f>IF(O813="sníž. přenesená",K813,0)</f>
        <v>0</v>
      </c>
      <c r="BI813" s="174">
        <f>IF(O813="nulová",K813,0)</f>
        <v>0</v>
      </c>
      <c r="BJ813" s="14" t="s">
        <v>82</v>
      </c>
      <c r="BK813" s="174">
        <f>ROUND(P813*H813,2)</f>
        <v>116298</v>
      </c>
      <c r="BL813" s="14" t="s">
        <v>82</v>
      </c>
      <c r="BM813" s="173" t="s">
        <v>1538</v>
      </c>
    </row>
    <row r="814" spans="1:65" s="2" customFormat="1" ht="39">
      <c r="A814" s="28"/>
      <c r="B814" s="29"/>
      <c r="C814" s="30"/>
      <c r="D814" s="175" t="s">
        <v>129</v>
      </c>
      <c r="E814" s="30"/>
      <c r="F814" s="176" t="s">
        <v>1539</v>
      </c>
      <c r="G814" s="30"/>
      <c r="H814" s="30"/>
      <c r="I814" s="30"/>
      <c r="J814" s="30"/>
      <c r="K814" s="30"/>
      <c r="L814" s="30"/>
      <c r="M814" s="33"/>
      <c r="N814" s="177"/>
      <c r="O814" s="178"/>
      <c r="P814" s="65"/>
      <c r="Q814" s="65"/>
      <c r="R814" s="65"/>
      <c r="S814" s="65"/>
      <c r="T814" s="65"/>
      <c r="U814" s="65"/>
      <c r="V814" s="65"/>
      <c r="W814" s="65"/>
      <c r="X814" s="66"/>
      <c r="Y814" s="28"/>
      <c r="Z814" s="28"/>
      <c r="AA814" s="28"/>
      <c r="AB814" s="28"/>
      <c r="AC814" s="28"/>
      <c r="AD814" s="28"/>
      <c r="AE814" s="28"/>
      <c r="AT814" s="14" t="s">
        <v>129</v>
      </c>
      <c r="AU814" s="14" t="s">
        <v>82</v>
      </c>
    </row>
    <row r="815" spans="1:65" s="2" customFormat="1" ht="24.2" customHeight="1">
      <c r="A815" s="28"/>
      <c r="B815" s="29"/>
      <c r="C815" s="194" t="s">
        <v>1540</v>
      </c>
      <c r="D815" s="194" t="s">
        <v>1367</v>
      </c>
      <c r="E815" s="195" t="s">
        <v>1541</v>
      </c>
      <c r="F815" s="196" t="s">
        <v>1542</v>
      </c>
      <c r="G815" s="197" t="s">
        <v>694</v>
      </c>
      <c r="H815" s="198">
        <v>1</v>
      </c>
      <c r="I815" s="199">
        <v>0</v>
      </c>
      <c r="J815" s="199">
        <v>77.3</v>
      </c>
      <c r="K815" s="199">
        <f>ROUND(P815*H815,2)</f>
        <v>77.3</v>
      </c>
      <c r="L815" s="196" t="s">
        <v>126</v>
      </c>
      <c r="M815" s="33"/>
      <c r="N815" s="200" t="s">
        <v>1</v>
      </c>
      <c r="O815" s="169" t="s">
        <v>37</v>
      </c>
      <c r="P815" s="170">
        <f>I815+J815</f>
        <v>77.3</v>
      </c>
      <c r="Q815" s="170">
        <f>ROUND(I815*H815,2)</f>
        <v>0</v>
      </c>
      <c r="R815" s="170">
        <f>ROUND(J815*H815,2)</f>
        <v>77.3</v>
      </c>
      <c r="S815" s="171">
        <v>0</v>
      </c>
      <c r="T815" s="171">
        <f>S815*H815</f>
        <v>0</v>
      </c>
      <c r="U815" s="171">
        <v>0</v>
      </c>
      <c r="V815" s="171">
        <f>U815*H815</f>
        <v>0</v>
      </c>
      <c r="W815" s="171">
        <v>0</v>
      </c>
      <c r="X815" s="172">
        <f>W815*H815</f>
        <v>0</v>
      </c>
      <c r="Y815" s="28"/>
      <c r="Z815" s="28"/>
      <c r="AA815" s="28"/>
      <c r="AB815" s="28"/>
      <c r="AC815" s="28"/>
      <c r="AD815" s="28"/>
      <c r="AE815" s="28"/>
      <c r="AR815" s="173" t="s">
        <v>82</v>
      </c>
      <c r="AT815" s="173" t="s">
        <v>1367</v>
      </c>
      <c r="AU815" s="173" t="s">
        <v>82</v>
      </c>
      <c r="AY815" s="14" t="s">
        <v>127</v>
      </c>
      <c r="BE815" s="174">
        <f>IF(O815="základní",K815,0)</f>
        <v>77.3</v>
      </c>
      <c r="BF815" s="174">
        <f>IF(O815="snížená",K815,0)</f>
        <v>0</v>
      </c>
      <c r="BG815" s="174">
        <f>IF(O815="zákl. přenesená",K815,0)</f>
        <v>0</v>
      </c>
      <c r="BH815" s="174">
        <f>IF(O815="sníž. přenesená",K815,0)</f>
        <v>0</v>
      </c>
      <c r="BI815" s="174">
        <f>IF(O815="nulová",K815,0)</f>
        <v>0</v>
      </c>
      <c r="BJ815" s="14" t="s">
        <v>82</v>
      </c>
      <c r="BK815" s="174">
        <f>ROUND(P815*H815,2)</f>
        <v>77.3</v>
      </c>
      <c r="BL815" s="14" t="s">
        <v>82</v>
      </c>
      <c r="BM815" s="173" t="s">
        <v>1543</v>
      </c>
    </row>
    <row r="816" spans="1:65" s="2" customFormat="1" ht="39">
      <c r="A816" s="28"/>
      <c r="B816" s="29"/>
      <c r="C816" s="30"/>
      <c r="D816" s="175" t="s">
        <v>129</v>
      </c>
      <c r="E816" s="30"/>
      <c r="F816" s="176" t="s">
        <v>1544</v>
      </c>
      <c r="G816" s="30"/>
      <c r="H816" s="30"/>
      <c r="I816" s="30"/>
      <c r="J816" s="30"/>
      <c r="K816" s="30"/>
      <c r="L816" s="30"/>
      <c r="M816" s="33"/>
      <c r="N816" s="177"/>
      <c r="O816" s="178"/>
      <c r="P816" s="65"/>
      <c r="Q816" s="65"/>
      <c r="R816" s="65"/>
      <c r="S816" s="65"/>
      <c r="T816" s="65"/>
      <c r="U816" s="65"/>
      <c r="V816" s="65"/>
      <c r="W816" s="65"/>
      <c r="X816" s="66"/>
      <c r="Y816" s="28"/>
      <c r="Z816" s="28"/>
      <c r="AA816" s="28"/>
      <c r="AB816" s="28"/>
      <c r="AC816" s="28"/>
      <c r="AD816" s="28"/>
      <c r="AE816" s="28"/>
      <c r="AT816" s="14" t="s">
        <v>129</v>
      </c>
      <c r="AU816" s="14" t="s">
        <v>82</v>
      </c>
    </row>
    <row r="817" spans="1:65" s="2" customFormat="1" ht="24">
      <c r="A817" s="28"/>
      <c r="B817" s="29"/>
      <c r="C817" s="194" t="s">
        <v>1545</v>
      </c>
      <c r="D817" s="194" t="s">
        <v>1367</v>
      </c>
      <c r="E817" s="195" t="s">
        <v>1546</v>
      </c>
      <c r="F817" s="196" t="s">
        <v>1547</v>
      </c>
      <c r="G817" s="197" t="s">
        <v>694</v>
      </c>
      <c r="H817" s="198">
        <v>40</v>
      </c>
      <c r="I817" s="199">
        <v>0</v>
      </c>
      <c r="J817" s="199">
        <v>111</v>
      </c>
      <c r="K817" s="199">
        <f>ROUND(P817*H817,2)</f>
        <v>4440</v>
      </c>
      <c r="L817" s="196" t="s">
        <v>126</v>
      </c>
      <c r="M817" s="33"/>
      <c r="N817" s="200" t="s">
        <v>1</v>
      </c>
      <c r="O817" s="169" t="s">
        <v>37</v>
      </c>
      <c r="P817" s="170">
        <f>I817+J817</f>
        <v>111</v>
      </c>
      <c r="Q817" s="170">
        <f>ROUND(I817*H817,2)</f>
        <v>0</v>
      </c>
      <c r="R817" s="170">
        <f>ROUND(J817*H817,2)</f>
        <v>4440</v>
      </c>
      <c r="S817" s="171">
        <v>0</v>
      </c>
      <c r="T817" s="171">
        <f>S817*H817</f>
        <v>0</v>
      </c>
      <c r="U817" s="171">
        <v>0</v>
      </c>
      <c r="V817" s="171">
        <f>U817*H817</f>
        <v>0</v>
      </c>
      <c r="W817" s="171">
        <v>0</v>
      </c>
      <c r="X817" s="172">
        <f>W817*H817</f>
        <v>0</v>
      </c>
      <c r="Y817" s="28"/>
      <c r="Z817" s="28"/>
      <c r="AA817" s="28"/>
      <c r="AB817" s="28"/>
      <c r="AC817" s="28"/>
      <c r="AD817" s="28"/>
      <c r="AE817" s="28"/>
      <c r="AR817" s="173" t="s">
        <v>1420</v>
      </c>
      <c r="AT817" s="173" t="s">
        <v>1367</v>
      </c>
      <c r="AU817" s="173" t="s">
        <v>82</v>
      </c>
      <c r="AY817" s="14" t="s">
        <v>127</v>
      </c>
      <c r="BE817" s="174">
        <f>IF(O817="základní",K817,0)</f>
        <v>4440</v>
      </c>
      <c r="BF817" s="174">
        <f>IF(O817="snížená",K817,0)</f>
        <v>0</v>
      </c>
      <c r="BG817" s="174">
        <f>IF(O817="zákl. přenesená",K817,0)</f>
        <v>0</v>
      </c>
      <c r="BH817" s="174">
        <f>IF(O817="sníž. přenesená",K817,0)</f>
        <v>0</v>
      </c>
      <c r="BI817" s="174">
        <f>IF(O817="nulová",K817,0)</f>
        <v>0</v>
      </c>
      <c r="BJ817" s="14" t="s">
        <v>82</v>
      </c>
      <c r="BK817" s="174">
        <f>ROUND(P817*H817,2)</f>
        <v>4440</v>
      </c>
      <c r="BL817" s="14" t="s">
        <v>1420</v>
      </c>
      <c r="BM817" s="173" t="s">
        <v>1548</v>
      </c>
    </row>
    <row r="818" spans="1:65" s="2" customFormat="1" ht="11.25">
      <c r="A818" s="28"/>
      <c r="B818" s="29"/>
      <c r="C818" s="30"/>
      <c r="D818" s="175" t="s">
        <v>129</v>
      </c>
      <c r="E818" s="30"/>
      <c r="F818" s="176" t="s">
        <v>1547</v>
      </c>
      <c r="G818" s="30"/>
      <c r="H818" s="30"/>
      <c r="I818" s="30"/>
      <c r="J818" s="30"/>
      <c r="K818" s="30"/>
      <c r="L818" s="30"/>
      <c r="M818" s="33"/>
      <c r="N818" s="177"/>
      <c r="O818" s="178"/>
      <c r="P818" s="65"/>
      <c r="Q818" s="65"/>
      <c r="R818" s="65"/>
      <c r="S818" s="65"/>
      <c r="T818" s="65"/>
      <c r="U818" s="65"/>
      <c r="V818" s="65"/>
      <c r="W818" s="65"/>
      <c r="X818" s="66"/>
      <c r="Y818" s="28"/>
      <c r="Z818" s="28"/>
      <c r="AA818" s="28"/>
      <c r="AB818" s="28"/>
      <c r="AC818" s="28"/>
      <c r="AD818" s="28"/>
      <c r="AE818" s="28"/>
      <c r="AT818" s="14" t="s">
        <v>129</v>
      </c>
      <c r="AU818" s="14" t="s">
        <v>82</v>
      </c>
    </row>
    <row r="819" spans="1:65" s="2" customFormat="1" ht="24">
      <c r="A819" s="28"/>
      <c r="B819" s="29"/>
      <c r="C819" s="194" t="s">
        <v>1549</v>
      </c>
      <c r="D819" s="194" t="s">
        <v>1367</v>
      </c>
      <c r="E819" s="195" t="s">
        <v>1550</v>
      </c>
      <c r="F819" s="196" t="s">
        <v>1551</v>
      </c>
      <c r="G819" s="197" t="s">
        <v>694</v>
      </c>
      <c r="H819" s="198">
        <v>1</v>
      </c>
      <c r="I819" s="199">
        <v>0</v>
      </c>
      <c r="J819" s="199">
        <v>52.8</v>
      </c>
      <c r="K819" s="199">
        <f>ROUND(P819*H819,2)</f>
        <v>52.8</v>
      </c>
      <c r="L819" s="196" t="s">
        <v>126</v>
      </c>
      <c r="M819" s="33"/>
      <c r="N819" s="200" t="s">
        <v>1</v>
      </c>
      <c r="O819" s="169" t="s">
        <v>37</v>
      </c>
      <c r="P819" s="170">
        <f>I819+J819</f>
        <v>52.8</v>
      </c>
      <c r="Q819" s="170">
        <f>ROUND(I819*H819,2)</f>
        <v>0</v>
      </c>
      <c r="R819" s="170">
        <f>ROUND(J819*H819,2)</f>
        <v>52.8</v>
      </c>
      <c r="S819" s="171">
        <v>0</v>
      </c>
      <c r="T819" s="171">
        <f>S819*H819</f>
        <v>0</v>
      </c>
      <c r="U819" s="171">
        <v>0</v>
      </c>
      <c r="V819" s="171">
        <f>U819*H819</f>
        <v>0</v>
      </c>
      <c r="W819" s="171">
        <v>0</v>
      </c>
      <c r="X819" s="172">
        <f>W819*H819</f>
        <v>0</v>
      </c>
      <c r="Y819" s="28"/>
      <c r="Z819" s="28"/>
      <c r="AA819" s="28"/>
      <c r="AB819" s="28"/>
      <c r="AC819" s="28"/>
      <c r="AD819" s="28"/>
      <c r="AE819" s="28"/>
      <c r="AR819" s="173" t="s">
        <v>1420</v>
      </c>
      <c r="AT819" s="173" t="s">
        <v>1367</v>
      </c>
      <c r="AU819" s="173" t="s">
        <v>82</v>
      </c>
      <c r="AY819" s="14" t="s">
        <v>127</v>
      </c>
      <c r="BE819" s="174">
        <f>IF(O819="základní",K819,0)</f>
        <v>52.8</v>
      </c>
      <c r="BF819" s="174">
        <f>IF(O819="snížená",K819,0)</f>
        <v>0</v>
      </c>
      <c r="BG819" s="174">
        <f>IF(O819="zákl. přenesená",K819,0)</f>
        <v>0</v>
      </c>
      <c r="BH819" s="174">
        <f>IF(O819="sníž. přenesená",K819,0)</f>
        <v>0</v>
      </c>
      <c r="BI819" s="174">
        <f>IF(O819="nulová",K819,0)</f>
        <v>0</v>
      </c>
      <c r="BJ819" s="14" t="s">
        <v>82</v>
      </c>
      <c r="BK819" s="174">
        <f>ROUND(P819*H819,2)</f>
        <v>52.8</v>
      </c>
      <c r="BL819" s="14" t="s">
        <v>1420</v>
      </c>
      <c r="BM819" s="173" t="s">
        <v>1552</v>
      </c>
    </row>
    <row r="820" spans="1:65" s="2" customFormat="1" ht="11.25">
      <c r="A820" s="28"/>
      <c r="B820" s="29"/>
      <c r="C820" s="30"/>
      <c r="D820" s="175" t="s">
        <v>129</v>
      </c>
      <c r="E820" s="30"/>
      <c r="F820" s="176" t="s">
        <v>1551</v>
      </c>
      <c r="G820" s="30"/>
      <c r="H820" s="30"/>
      <c r="I820" s="30"/>
      <c r="J820" s="30"/>
      <c r="K820" s="30"/>
      <c r="L820" s="30"/>
      <c r="M820" s="33"/>
      <c r="N820" s="177"/>
      <c r="O820" s="178"/>
      <c r="P820" s="65"/>
      <c r="Q820" s="65"/>
      <c r="R820" s="65"/>
      <c r="S820" s="65"/>
      <c r="T820" s="65"/>
      <c r="U820" s="65"/>
      <c r="V820" s="65"/>
      <c r="W820" s="65"/>
      <c r="X820" s="66"/>
      <c r="Y820" s="28"/>
      <c r="Z820" s="28"/>
      <c r="AA820" s="28"/>
      <c r="AB820" s="28"/>
      <c r="AC820" s="28"/>
      <c r="AD820" s="28"/>
      <c r="AE820" s="28"/>
      <c r="AT820" s="14" t="s">
        <v>129</v>
      </c>
      <c r="AU820" s="14" t="s">
        <v>82</v>
      </c>
    </row>
    <row r="821" spans="1:65" s="2" customFormat="1" ht="24.2" customHeight="1">
      <c r="A821" s="28"/>
      <c r="B821" s="29"/>
      <c r="C821" s="194" t="s">
        <v>1553</v>
      </c>
      <c r="D821" s="194" t="s">
        <v>1367</v>
      </c>
      <c r="E821" s="195" t="s">
        <v>1554</v>
      </c>
      <c r="F821" s="196" t="s">
        <v>1555</v>
      </c>
      <c r="G821" s="197" t="s">
        <v>694</v>
      </c>
      <c r="H821" s="198">
        <v>1</v>
      </c>
      <c r="I821" s="199">
        <v>0</v>
      </c>
      <c r="J821" s="199">
        <v>43.4</v>
      </c>
      <c r="K821" s="199">
        <f>ROUND(P821*H821,2)</f>
        <v>43.4</v>
      </c>
      <c r="L821" s="196" t="s">
        <v>126</v>
      </c>
      <c r="M821" s="33"/>
      <c r="N821" s="200" t="s">
        <v>1</v>
      </c>
      <c r="O821" s="169" t="s">
        <v>37</v>
      </c>
      <c r="P821" s="170">
        <f>I821+J821</f>
        <v>43.4</v>
      </c>
      <c r="Q821" s="170">
        <f>ROUND(I821*H821,2)</f>
        <v>0</v>
      </c>
      <c r="R821" s="170">
        <f>ROUND(J821*H821,2)</f>
        <v>43.4</v>
      </c>
      <c r="S821" s="171">
        <v>0</v>
      </c>
      <c r="T821" s="171">
        <f>S821*H821</f>
        <v>0</v>
      </c>
      <c r="U821" s="171">
        <v>0</v>
      </c>
      <c r="V821" s="171">
        <f>U821*H821</f>
        <v>0</v>
      </c>
      <c r="W821" s="171">
        <v>0</v>
      </c>
      <c r="X821" s="172">
        <f>W821*H821</f>
        <v>0</v>
      </c>
      <c r="Y821" s="28"/>
      <c r="Z821" s="28"/>
      <c r="AA821" s="28"/>
      <c r="AB821" s="28"/>
      <c r="AC821" s="28"/>
      <c r="AD821" s="28"/>
      <c r="AE821" s="28"/>
      <c r="AR821" s="173" t="s">
        <v>1420</v>
      </c>
      <c r="AT821" s="173" t="s">
        <v>1367</v>
      </c>
      <c r="AU821" s="173" t="s">
        <v>82</v>
      </c>
      <c r="AY821" s="14" t="s">
        <v>127</v>
      </c>
      <c r="BE821" s="174">
        <f>IF(O821="základní",K821,0)</f>
        <v>43.4</v>
      </c>
      <c r="BF821" s="174">
        <f>IF(O821="snížená",K821,0)</f>
        <v>0</v>
      </c>
      <c r="BG821" s="174">
        <f>IF(O821="zákl. přenesená",K821,0)</f>
        <v>0</v>
      </c>
      <c r="BH821" s="174">
        <f>IF(O821="sníž. přenesená",K821,0)</f>
        <v>0</v>
      </c>
      <c r="BI821" s="174">
        <f>IF(O821="nulová",K821,0)</f>
        <v>0</v>
      </c>
      <c r="BJ821" s="14" t="s">
        <v>82</v>
      </c>
      <c r="BK821" s="174">
        <f>ROUND(P821*H821,2)</f>
        <v>43.4</v>
      </c>
      <c r="BL821" s="14" t="s">
        <v>1420</v>
      </c>
      <c r="BM821" s="173" t="s">
        <v>1556</v>
      </c>
    </row>
    <row r="822" spans="1:65" s="2" customFormat="1" ht="11.25">
      <c r="A822" s="28"/>
      <c r="B822" s="29"/>
      <c r="C822" s="30"/>
      <c r="D822" s="175" t="s">
        <v>129</v>
      </c>
      <c r="E822" s="30"/>
      <c r="F822" s="176" t="s">
        <v>1555</v>
      </c>
      <c r="G822" s="30"/>
      <c r="H822" s="30"/>
      <c r="I822" s="30"/>
      <c r="J822" s="30"/>
      <c r="K822" s="30"/>
      <c r="L822" s="30"/>
      <c r="M822" s="33"/>
      <c r="N822" s="177"/>
      <c r="O822" s="178"/>
      <c r="P822" s="65"/>
      <c r="Q822" s="65"/>
      <c r="R822" s="65"/>
      <c r="S822" s="65"/>
      <c r="T822" s="65"/>
      <c r="U822" s="65"/>
      <c r="V822" s="65"/>
      <c r="W822" s="65"/>
      <c r="X822" s="66"/>
      <c r="Y822" s="28"/>
      <c r="Z822" s="28"/>
      <c r="AA822" s="28"/>
      <c r="AB822" s="28"/>
      <c r="AC822" s="28"/>
      <c r="AD822" s="28"/>
      <c r="AE822" s="28"/>
      <c r="AT822" s="14" t="s">
        <v>129</v>
      </c>
      <c r="AU822" s="14" t="s">
        <v>82</v>
      </c>
    </row>
    <row r="823" spans="1:65" s="2" customFormat="1" ht="24.2" customHeight="1">
      <c r="A823" s="28"/>
      <c r="B823" s="29"/>
      <c r="C823" s="194" t="s">
        <v>1557</v>
      </c>
      <c r="D823" s="194" t="s">
        <v>1367</v>
      </c>
      <c r="E823" s="195" t="s">
        <v>1558</v>
      </c>
      <c r="F823" s="196" t="s">
        <v>1559</v>
      </c>
      <c r="G823" s="197" t="s">
        <v>694</v>
      </c>
      <c r="H823" s="198">
        <v>1</v>
      </c>
      <c r="I823" s="199">
        <v>0</v>
      </c>
      <c r="J823" s="199">
        <v>107</v>
      </c>
      <c r="K823" s="199">
        <f>ROUND(P823*H823,2)</f>
        <v>107</v>
      </c>
      <c r="L823" s="196" t="s">
        <v>126</v>
      </c>
      <c r="M823" s="33"/>
      <c r="N823" s="200" t="s">
        <v>1</v>
      </c>
      <c r="O823" s="169" t="s">
        <v>37</v>
      </c>
      <c r="P823" s="170">
        <f>I823+J823</f>
        <v>107</v>
      </c>
      <c r="Q823" s="170">
        <f>ROUND(I823*H823,2)</f>
        <v>0</v>
      </c>
      <c r="R823" s="170">
        <f>ROUND(J823*H823,2)</f>
        <v>107</v>
      </c>
      <c r="S823" s="171">
        <v>0</v>
      </c>
      <c r="T823" s="171">
        <f>S823*H823</f>
        <v>0</v>
      </c>
      <c r="U823" s="171">
        <v>0</v>
      </c>
      <c r="V823" s="171">
        <f>U823*H823</f>
        <v>0</v>
      </c>
      <c r="W823" s="171">
        <v>0</v>
      </c>
      <c r="X823" s="172">
        <f>W823*H823</f>
        <v>0</v>
      </c>
      <c r="Y823" s="28"/>
      <c r="Z823" s="28"/>
      <c r="AA823" s="28"/>
      <c r="AB823" s="28"/>
      <c r="AC823" s="28"/>
      <c r="AD823" s="28"/>
      <c r="AE823" s="28"/>
      <c r="AR823" s="173" t="s">
        <v>1420</v>
      </c>
      <c r="AT823" s="173" t="s">
        <v>1367</v>
      </c>
      <c r="AU823" s="173" t="s">
        <v>82</v>
      </c>
      <c r="AY823" s="14" t="s">
        <v>127</v>
      </c>
      <c r="BE823" s="174">
        <f>IF(O823="základní",K823,0)</f>
        <v>107</v>
      </c>
      <c r="BF823" s="174">
        <f>IF(O823="snížená",K823,0)</f>
        <v>0</v>
      </c>
      <c r="BG823" s="174">
        <f>IF(O823="zákl. přenesená",K823,0)</f>
        <v>0</v>
      </c>
      <c r="BH823" s="174">
        <f>IF(O823="sníž. přenesená",K823,0)</f>
        <v>0</v>
      </c>
      <c r="BI823" s="174">
        <f>IF(O823="nulová",K823,0)</f>
        <v>0</v>
      </c>
      <c r="BJ823" s="14" t="s">
        <v>82</v>
      </c>
      <c r="BK823" s="174">
        <f>ROUND(P823*H823,2)</f>
        <v>107</v>
      </c>
      <c r="BL823" s="14" t="s">
        <v>1420</v>
      </c>
      <c r="BM823" s="173" t="s">
        <v>1560</v>
      </c>
    </row>
    <row r="824" spans="1:65" s="2" customFormat="1" ht="11.25">
      <c r="A824" s="28"/>
      <c r="B824" s="29"/>
      <c r="C824" s="30"/>
      <c r="D824" s="175" t="s">
        <v>129</v>
      </c>
      <c r="E824" s="30"/>
      <c r="F824" s="176" t="s">
        <v>1559</v>
      </c>
      <c r="G824" s="30"/>
      <c r="H824" s="30"/>
      <c r="I824" s="30"/>
      <c r="J824" s="30"/>
      <c r="K824" s="30"/>
      <c r="L824" s="30"/>
      <c r="M824" s="33"/>
      <c r="N824" s="177"/>
      <c r="O824" s="178"/>
      <c r="P824" s="65"/>
      <c r="Q824" s="65"/>
      <c r="R824" s="65"/>
      <c r="S824" s="65"/>
      <c r="T824" s="65"/>
      <c r="U824" s="65"/>
      <c r="V824" s="65"/>
      <c r="W824" s="65"/>
      <c r="X824" s="66"/>
      <c r="Y824" s="28"/>
      <c r="Z824" s="28"/>
      <c r="AA824" s="28"/>
      <c r="AB824" s="28"/>
      <c r="AC824" s="28"/>
      <c r="AD824" s="28"/>
      <c r="AE824" s="28"/>
      <c r="AT824" s="14" t="s">
        <v>129</v>
      </c>
      <c r="AU824" s="14" t="s">
        <v>82</v>
      </c>
    </row>
    <row r="825" spans="1:65" s="2" customFormat="1" ht="24.2" customHeight="1">
      <c r="A825" s="28"/>
      <c r="B825" s="29"/>
      <c r="C825" s="194" t="s">
        <v>1561</v>
      </c>
      <c r="D825" s="194" t="s">
        <v>1367</v>
      </c>
      <c r="E825" s="195" t="s">
        <v>1562</v>
      </c>
      <c r="F825" s="196" t="s">
        <v>1563</v>
      </c>
      <c r="G825" s="197" t="s">
        <v>694</v>
      </c>
      <c r="H825" s="198">
        <v>1</v>
      </c>
      <c r="I825" s="199">
        <v>0</v>
      </c>
      <c r="J825" s="199">
        <v>177</v>
      </c>
      <c r="K825" s="199">
        <f>ROUND(P825*H825,2)</f>
        <v>177</v>
      </c>
      <c r="L825" s="196" t="s">
        <v>126</v>
      </c>
      <c r="M825" s="33"/>
      <c r="N825" s="200" t="s">
        <v>1</v>
      </c>
      <c r="O825" s="169" t="s">
        <v>37</v>
      </c>
      <c r="P825" s="170">
        <f>I825+J825</f>
        <v>177</v>
      </c>
      <c r="Q825" s="170">
        <f>ROUND(I825*H825,2)</f>
        <v>0</v>
      </c>
      <c r="R825" s="170">
        <f>ROUND(J825*H825,2)</f>
        <v>177</v>
      </c>
      <c r="S825" s="171">
        <v>0</v>
      </c>
      <c r="T825" s="171">
        <f>S825*H825</f>
        <v>0</v>
      </c>
      <c r="U825" s="171">
        <v>0</v>
      </c>
      <c r="V825" s="171">
        <f>U825*H825</f>
        <v>0</v>
      </c>
      <c r="W825" s="171">
        <v>0</v>
      </c>
      <c r="X825" s="172">
        <f>W825*H825</f>
        <v>0</v>
      </c>
      <c r="Y825" s="28"/>
      <c r="Z825" s="28"/>
      <c r="AA825" s="28"/>
      <c r="AB825" s="28"/>
      <c r="AC825" s="28"/>
      <c r="AD825" s="28"/>
      <c r="AE825" s="28"/>
      <c r="AR825" s="173" t="s">
        <v>1420</v>
      </c>
      <c r="AT825" s="173" t="s">
        <v>1367</v>
      </c>
      <c r="AU825" s="173" t="s">
        <v>82</v>
      </c>
      <c r="AY825" s="14" t="s">
        <v>127</v>
      </c>
      <c r="BE825" s="174">
        <f>IF(O825="základní",K825,0)</f>
        <v>177</v>
      </c>
      <c r="BF825" s="174">
        <f>IF(O825="snížená",K825,0)</f>
        <v>0</v>
      </c>
      <c r="BG825" s="174">
        <f>IF(O825="zákl. přenesená",K825,0)</f>
        <v>0</v>
      </c>
      <c r="BH825" s="174">
        <f>IF(O825="sníž. přenesená",K825,0)</f>
        <v>0</v>
      </c>
      <c r="BI825" s="174">
        <f>IF(O825="nulová",K825,0)</f>
        <v>0</v>
      </c>
      <c r="BJ825" s="14" t="s">
        <v>82</v>
      </c>
      <c r="BK825" s="174">
        <f>ROUND(P825*H825,2)</f>
        <v>177</v>
      </c>
      <c r="BL825" s="14" t="s">
        <v>1420</v>
      </c>
      <c r="BM825" s="173" t="s">
        <v>1564</v>
      </c>
    </row>
    <row r="826" spans="1:65" s="2" customFormat="1" ht="11.25">
      <c r="A826" s="28"/>
      <c r="B826" s="29"/>
      <c r="C826" s="30"/>
      <c r="D826" s="175" t="s">
        <v>129</v>
      </c>
      <c r="E826" s="30"/>
      <c r="F826" s="176" t="s">
        <v>1563</v>
      </c>
      <c r="G826" s="30"/>
      <c r="H826" s="30"/>
      <c r="I826" s="30"/>
      <c r="J826" s="30"/>
      <c r="K826" s="30"/>
      <c r="L826" s="30"/>
      <c r="M826" s="33"/>
      <c r="N826" s="177"/>
      <c r="O826" s="178"/>
      <c r="P826" s="65"/>
      <c r="Q826" s="65"/>
      <c r="R826" s="65"/>
      <c r="S826" s="65"/>
      <c r="T826" s="65"/>
      <c r="U826" s="65"/>
      <c r="V826" s="65"/>
      <c r="W826" s="65"/>
      <c r="X826" s="66"/>
      <c r="Y826" s="28"/>
      <c r="Z826" s="28"/>
      <c r="AA826" s="28"/>
      <c r="AB826" s="28"/>
      <c r="AC826" s="28"/>
      <c r="AD826" s="28"/>
      <c r="AE826" s="28"/>
      <c r="AT826" s="14" t="s">
        <v>129</v>
      </c>
      <c r="AU826" s="14" t="s">
        <v>82</v>
      </c>
    </row>
    <row r="827" spans="1:65" s="2" customFormat="1" ht="24.2" customHeight="1">
      <c r="A827" s="28"/>
      <c r="B827" s="29"/>
      <c r="C827" s="194" t="s">
        <v>1565</v>
      </c>
      <c r="D827" s="194" t="s">
        <v>1367</v>
      </c>
      <c r="E827" s="195" t="s">
        <v>1566</v>
      </c>
      <c r="F827" s="196" t="s">
        <v>1567</v>
      </c>
      <c r="G827" s="197" t="s">
        <v>125</v>
      </c>
      <c r="H827" s="198">
        <v>140</v>
      </c>
      <c r="I827" s="199">
        <v>0</v>
      </c>
      <c r="J827" s="199">
        <v>163</v>
      </c>
      <c r="K827" s="199">
        <f>ROUND(P827*H827,2)</f>
        <v>22820</v>
      </c>
      <c r="L827" s="196" t="s">
        <v>126</v>
      </c>
      <c r="M827" s="33"/>
      <c r="N827" s="200" t="s">
        <v>1</v>
      </c>
      <c r="O827" s="169" t="s">
        <v>37</v>
      </c>
      <c r="P827" s="170">
        <f>I827+J827</f>
        <v>163</v>
      </c>
      <c r="Q827" s="170">
        <f>ROUND(I827*H827,2)</f>
        <v>0</v>
      </c>
      <c r="R827" s="170">
        <f>ROUND(J827*H827,2)</f>
        <v>22820</v>
      </c>
      <c r="S827" s="171">
        <v>0</v>
      </c>
      <c r="T827" s="171">
        <f>S827*H827</f>
        <v>0</v>
      </c>
      <c r="U827" s="171">
        <v>0</v>
      </c>
      <c r="V827" s="171">
        <f>U827*H827</f>
        <v>0</v>
      </c>
      <c r="W827" s="171">
        <v>0</v>
      </c>
      <c r="X827" s="172">
        <f>W827*H827</f>
        <v>0</v>
      </c>
      <c r="Y827" s="28"/>
      <c r="Z827" s="28"/>
      <c r="AA827" s="28"/>
      <c r="AB827" s="28"/>
      <c r="AC827" s="28"/>
      <c r="AD827" s="28"/>
      <c r="AE827" s="28"/>
      <c r="AR827" s="173" t="s">
        <v>1420</v>
      </c>
      <c r="AT827" s="173" t="s">
        <v>1367</v>
      </c>
      <c r="AU827" s="173" t="s">
        <v>82</v>
      </c>
      <c r="AY827" s="14" t="s">
        <v>127</v>
      </c>
      <c r="BE827" s="174">
        <f>IF(O827="základní",K827,0)</f>
        <v>22820</v>
      </c>
      <c r="BF827" s="174">
        <f>IF(O827="snížená",K827,0)</f>
        <v>0</v>
      </c>
      <c r="BG827" s="174">
        <f>IF(O827="zákl. přenesená",K827,0)</f>
        <v>0</v>
      </c>
      <c r="BH827" s="174">
        <f>IF(O827="sníž. přenesená",K827,0)</f>
        <v>0</v>
      </c>
      <c r="BI827" s="174">
        <f>IF(O827="nulová",K827,0)</f>
        <v>0</v>
      </c>
      <c r="BJ827" s="14" t="s">
        <v>82</v>
      </c>
      <c r="BK827" s="174">
        <f>ROUND(P827*H827,2)</f>
        <v>22820</v>
      </c>
      <c r="BL827" s="14" t="s">
        <v>1420</v>
      </c>
      <c r="BM827" s="173" t="s">
        <v>1568</v>
      </c>
    </row>
    <row r="828" spans="1:65" s="2" customFormat="1" ht="11.25">
      <c r="A828" s="28"/>
      <c r="B828" s="29"/>
      <c r="C828" s="30"/>
      <c r="D828" s="175" t="s">
        <v>129</v>
      </c>
      <c r="E828" s="30"/>
      <c r="F828" s="176" t="s">
        <v>1567</v>
      </c>
      <c r="G828" s="30"/>
      <c r="H828" s="30"/>
      <c r="I828" s="30"/>
      <c r="J828" s="30"/>
      <c r="K828" s="30"/>
      <c r="L828" s="30"/>
      <c r="M828" s="33"/>
      <c r="N828" s="177"/>
      <c r="O828" s="178"/>
      <c r="P828" s="65"/>
      <c r="Q828" s="65"/>
      <c r="R828" s="65"/>
      <c r="S828" s="65"/>
      <c r="T828" s="65"/>
      <c r="U828" s="65"/>
      <c r="V828" s="65"/>
      <c r="W828" s="65"/>
      <c r="X828" s="66"/>
      <c r="Y828" s="28"/>
      <c r="Z828" s="28"/>
      <c r="AA828" s="28"/>
      <c r="AB828" s="28"/>
      <c r="AC828" s="28"/>
      <c r="AD828" s="28"/>
      <c r="AE828" s="28"/>
      <c r="AT828" s="14" t="s">
        <v>129</v>
      </c>
      <c r="AU828" s="14" t="s">
        <v>82</v>
      </c>
    </row>
    <row r="829" spans="1:65" s="2" customFormat="1" ht="24.2" customHeight="1">
      <c r="A829" s="28"/>
      <c r="B829" s="29"/>
      <c r="C829" s="194" t="s">
        <v>1569</v>
      </c>
      <c r="D829" s="194" t="s">
        <v>1367</v>
      </c>
      <c r="E829" s="195" t="s">
        <v>1570</v>
      </c>
      <c r="F829" s="196" t="s">
        <v>1571</v>
      </c>
      <c r="G829" s="197" t="s">
        <v>125</v>
      </c>
      <c r="H829" s="198">
        <v>1</v>
      </c>
      <c r="I829" s="199">
        <v>0</v>
      </c>
      <c r="J829" s="199">
        <v>186</v>
      </c>
      <c r="K829" s="199">
        <f>ROUND(P829*H829,2)</f>
        <v>186</v>
      </c>
      <c r="L829" s="196" t="s">
        <v>126</v>
      </c>
      <c r="M829" s="33"/>
      <c r="N829" s="200" t="s">
        <v>1</v>
      </c>
      <c r="O829" s="169" t="s">
        <v>37</v>
      </c>
      <c r="P829" s="170">
        <f>I829+J829</f>
        <v>186</v>
      </c>
      <c r="Q829" s="170">
        <f>ROUND(I829*H829,2)</f>
        <v>0</v>
      </c>
      <c r="R829" s="170">
        <f>ROUND(J829*H829,2)</f>
        <v>186</v>
      </c>
      <c r="S829" s="171">
        <v>0</v>
      </c>
      <c r="T829" s="171">
        <f>S829*H829</f>
        <v>0</v>
      </c>
      <c r="U829" s="171">
        <v>0</v>
      </c>
      <c r="V829" s="171">
        <f>U829*H829</f>
        <v>0</v>
      </c>
      <c r="W829" s="171">
        <v>0</v>
      </c>
      <c r="X829" s="172">
        <f>W829*H829</f>
        <v>0</v>
      </c>
      <c r="Y829" s="28"/>
      <c r="Z829" s="28"/>
      <c r="AA829" s="28"/>
      <c r="AB829" s="28"/>
      <c r="AC829" s="28"/>
      <c r="AD829" s="28"/>
      <c r="AE829" s="28"/>
      <c r="AR829" s="173" t="s">
        <v>1420</v>
      </c>
      <c r="AT829" s="173" t="s">
        <v>1367</v>
      </c>
      <c r="AU829" s="173" t="s">
        <v>82</v>
      </c>
      <c r="AY829" s="14" t="s">
        <v>127</v>
      </c>
      <c r="BE829" s="174">
        <f>IF(O829="základní",K829,0)</f>
        <v>186</v>
      </c>
      <c r="BF829" s="174">
        <f>IF(O829="snížená",K829,0)</f>
        <v>0</v>
      </c>
      <c r="BG829" s="174">
        <f>IF(O829="zákl. přenesená",K829,0)</f>
        <v>0</v>
      </c>
      <c r="BH829" s="174">
        <f>IF(O829="sníž. přenesená",K829,0)</f>
        <v>0</v>
      </c>
      <c r="BI829" s="174">
        <f>IF(O829="nulová",K829,0)</f>
        <v>0</v>
      </c>
      <c r="BJ829" s="14" t="s">
        <v>82</v>
      </c>
      <c r="BK829" s="174">
        <f>ROUND(P829*H829,2)</f>
        <v>186</v>
      </c>
      <c r="BL829" s="14" t="s">
        <v>1420</v>
      </c>
      <c r="BM829" s="173" t="s">
        <v>1572</v>
      </c>
    </row>
    <row r="830" spans="1:65" s="2" customFormat="1" ht="11.25">
      <c r="A830" s="28"/>
      <c r="B830" s="29"/>
      <c r="C830" s="30"/>
      <c r="D830" s="175" t="s">
        <v>129</v>
      </c>
      <c r="E830" s="30"/>
      <c r="F830" s="176" t="s">
        <v>1571</v>
      </c>
      <c r="G830" s="30"/>
      <c r="H830" s="30"/>
      <c r="I830" s="30"/>
      <c r="J830" s="30"/>
      <c r="K830" s="30"/>
      <c r="L830" s="30"/>
      <c r="M830" s="33"/>
      <c r="N830" s="177"/>
      <c r="O830" s="178"/>
      <c r="P830" s="65"/>
      <c r="Q830" s="65"/>
      <c r="R830" s="65"/>
      <c r="S830" s="65"/>
      <c r="T830" s="65"/>
      <c r="U830" s="65"/>
      <c r="V830" s="65"/>
      <c r="W830" s="65"/>
      <c r="X830" s="66"/>
      <c r="Y830" s="28"/>
      <c r="Z830" s="28"/>
      <c r="AA830" s="28"/>
      <c r="AB830" s="28"/>
      <c r="AC830" s="28"/>
      <c r="AD830" s="28"/>
      <c r="AE830" s="28"/>
      <c r="AT830" s="14" t="s">
        <v>129</v>
      </c>
      <c r="AU830" s="14" t="s">
        <v>82</v>
      </c>
    </row>
    <row r="831" spans="1:65" s="2" customFormat="1" ht="24.2" customHeight="1">
      <c r="A831" s="28"/>
      <c r="B831" s="29"/>
      <c r="C831" s="194" t="s">
        <v>1573</v>
      </c>
      <c r="D831" s="194" t="s">
        <v>1367</v>
      </c>
      <c r="E831" s="195" t="s">
        <v>1574</v>
      </c>
      <c r="F831" s="196" t="s">
        <v>1575</v>
      </c>
      <c r="G831" s="197" t="s">
        <v>694</v>
      </c>
      <c r="H831" s="198">
        <v>1</v>
      </c>
      <c r="I831" s="199">
        <v>0</v>
      </c>
      <c r="J831" s="199">
        <v>132</v>
      </c>
      <c r="K831" s="199">
        <f>ROUND(P831*H831,2)</f>
        <v>132</v>
      </c>
      <c r="L831" s="196" t="s">
        <v>126</v>
      </c>
      <c r="M831" s="33"/>
      <c r="N831" s="200" t="s">
        <v>1</v>
      </c>
      <c r="O831" s="169" t="s">
        <v>37</v>
      </c>
      <c r="P831" s="170">
        <f>I831+J831</f>
        <v>132</v>
      </c>
      <c r="Q831" s="170">
        <f>ROUND(I831*H831,2)</f>
        <v>0</v>
      </c>
      <c r="R831" s="170">
        <f>ROUND(J831*H831,2)</f>
        <v>132</v>
      </c>
      <c r="S831" s="171">
        <v>0</v>
      </c>
      <c r="T831" s="171">
        <f>S831*H831</f>
        <v>0</v>
      </c>
      <c r="U831" s="171">
        <v>0</v>
      </c>
      <c r="V831" s="171">
        <f>U831*H831</f>
        <v>0</v>
      </c>
      <c r="W831" s="171">
        <v>0</v>
      </c>
      <c r="X831" s="172">
        <f>W831*H831</f>
        <v>0</v>
      </c>
      <c r="Y831" s="28"/>
      <c r="Z831" s="28"/>
      <c r="AA831" s="28"/>
      <c r="AB831" s="28"/>
      <c r="AC831" s="28"/>
      <c r="AD831" s="28"/>
      <c r="AE831" s="28"/>
      <c r="AR831" s="173" t="s">
        <v>1420</v>
      </c>
      <c r="AT831" s="173" t="s">
        <v>1367</v>
      </c>
      <c r="AU831" s="173" t="s">
        <v>82</v>
      </c>
      <c r="AY831" s="14" t="s">
        <v>127</v>
      </c>
      <c r="BE831" s="174">
        <f>IF(O831="základní",K831,0)</f>
        <v>132</v>
      </c>
      <c r="BF831" s="174">
        <f>IF(O831="snížená",K831,0)</f>
        <v>0</v>
      </c>
      <c r="BG831" s="174">
        <f>IF(O831="zákl. přenesená",K831,0)</f>
        <v>0</v>
      </c>
      <c r="BH831" s="174">
        <f>IF(O831="sníž. přenesená",K831,0)</f>
        <v>0</v>
      </c>
      <c r="BI831" s="174">
        <f>IF(O831="nulová",K831,0)</f>
        <v>0</v>
      </c>
      <c r="BJ831" s="14" t="s">
        <v>82</v>
      </c>
      <c r="BK831" s="174">
        <f>ROUND(P831*H831,2)</f>
        <v>132</v>
      </c>
      <c r="BL831" s="14" t="s">
        <v>1420</v>
      </c>
      <c r="BM831" s="173" t="s">
        <v>1576</v>
      </c>
    </row>
    <row r="832" spans="1:65" s="2" customFormat="1" ht="11.25">
      <c r="A832" s="28"/>
      <c r="B832" s="29"/>
      <c r="C832" s="30"/>
      <c r="D832" s="175" t="s">
        <v>129</v>
      </c>
      <c r="E832" s="30"/>
      <c r="F832" s="176" t="s">
        <v>1575</v>
      </c>
      <c r="G832" s="30"/>
      <c r="H832" s="30"/>
      <c r="I832" s="30"/>
      <c r="J832" s="30"/>
      <c r="K832" s="30"/>
      <c r="L832" s="30"/>
      <c r="M832" s="33"/>
      <c r="N832" s="177"/>
      <c r="O832" s="178"/>
      <c r="P832" s="65"/>
      <c r="Q832" s="65"/>
      <c r="R832" s="65"/>
      <c r="S832" s="65"/>
      <c r="T832" s="65"/>
      <c r="U832" s="65"/>
      <c r="V832" s="65"/>
      <c r="W832" s="65"/>
      <c r="X832" s="66"/>
      <c r="Y832" s="28"/>
      <c r="Z832" s="28"/>
      <c r="AA832" s="28"/>
      <c r="AB832" s="28"/>
      <c r="AC832" s="28"/>
      <c r="AD832" s="28"/>
      <c r="AE832" s="28"/>
      <c r="AT832" s="14" t="s">
        <v>129</v>
      </c>
      <c r="AU832" s="14" t="s">
        <v>82</v>
      </c>
    </row>
    <row r="833" spans="1:65" s="2" customFormat="1" ht="24">
      <c r="A833" s="28"/>
      <c r="B833" s="29"/>
      <c r="C833" s="194" t="s">
        <v>1577</v>
      </c>
      <c r="D833" s="194" t="s">
        <v>1367</v>
      </c>
      <c r="E833" s="195" t="s">
        <v>1578</v>
      </c>
      <c r="F833" s="196" t="s">
        <v>1579</v>
      </c>
      <c r="G833" s="197" t="s">
        <v>694</v>
      </c>
      <c r="H833" s="198">
        <v>1</v>
      </c>
      <c r="I833" s="199">
        <v>0</v>
      </c>
      <c r="J833" s="199">
        <v>119</v>
      </c>
      <c r="K833" s="199">
        <f>ROUND(P833*H833,2)</f>
        <v>119</v>
      </c>
      <c r="L833" s="196" t="s">
        <v>126</v>
      </c>
      <c r="M833" s="33"/>
      <c r="N833" s="200" t="s">
        <v>1</v>
      </c>
      <c r="O833" s="169" t="s">
        <v>37</v>
      </c>
      <c r="P833" s="170">
        <f>I833+J833</f>
        <v>119</v>
      </c>
      <c r="Q833" s="170">
        <f>ROUND(I833*H833,2)</f>
        <v>0</v>
      </c>
      <c r="R833" s="170">
        <f>ROUND(J833*H833,2)</f>
        <v>119</v>
      </c>
      <c r="S833" s="171">
        <v>0</v>
      </c>
      <c r="T833" s="171">
        <f>S833*H833</f>
        <v>0</v>
      </c>
      <c r="U833" s="171">
        <v>0</v>
      </c>
      <c r="V833" s="171">
        <f>U833*H833</f>
        <v>0</v>
      </c>
      <c r="W833" s="171">
        <v>0</v>
      </c>
      <c r="X833" s="172">
        <f>W833*H833</f>
        <v>0</v>
      </c>
      <c r="Y833" s="28"/>
      <c r="Z833" s="28"/>
      <c r="AA833" s="28"/>
      <c r="AB833" s="28"/>
      <c r="AC833" s="28"/>
      <c r="AD833" s="28"/>
      <c r="AE833" s="28"/>
      <c r="AR833" s="173" t="s">
        <v>1420</v>
      </c>
      <c r="AT833" s="173" t="s">
        <v>1367</v>
      </c>
      <c r="AU833" s="173" t="s">
        <v>82</v>
      </c>
      <c r="AY833" s="14" t="s">
        <v>127</v>
      </c>
      <c r="BE833" s="174">
        <f>IF(O833="základní",K833,0)</f>
        <v>119</v>
      </c>
      <c r="BF833" s="174">
        <f>IF(O833="snížená",K833,0)</f>
        <v>0</v>
      </c>
      <c r="BG833" s="174">
        <f>IF(O833="zákl. přenesená",K833,0)</f>
        <v>0</v>
      </c>
      <c r="BH833" s="174">
        <f>IF(O833="sníž. přenesená",K833,0)</f>
        <v>0</v>
      </c>
      <c r="BI833" s="174">
        <f>IF(O833="nulová",K833,0)</f>
        <v>0</v>
      </c>
      <c r="BJ833" s="14" t="s">
        <v>82</v>
      </c>
      <c r="BK833" s="174">
        <f>ROUND(P833*H833,2)</f>
        <v>119</v>
      </c>
      <c r="BL833" s="14" t="s">
        <v>1420</v>
      </c>
      <c r="BM833" s="173" t="s">
        <v>1580</v>
      </c>
    </row>
    <row r="834" spans="1:65" s="2" customFormat="1" ht="11.25">
      <c r="A834" s="28"/>
      <c r="B834" s="29"/>
      <c r="C834" s="30"/>
      <c r="D834" s="175" t="s">
        <v>129</v>
      </c>
      <c r="E834" s="30"/>
      <c r="F834" s="176" t="s">
        <v>1579</v>
      </c>
      <c r="G834" s="30"/>
      <c r="H834" s="30"/>
      <c r="I834" s="30"/>
      <c r="J834" s="30"/>
      <c r="K834" s="30"/>
      <c r="L834" s="30"/>
      <c r="M834" s="33"/>
      <c r="N834" s="177"/>
      <c r="O834" s="178"/>
      <c r="P834" s="65"/>
      <c r="Q834" s="65"/>
      <c r="R834" s="65"/>
      <c r="S834" s="65"/>
      <c r="T834" s="65"/>
      <c r="U834" s="65"/>
      <c r="V834" s="65"/>
      <c r="W834" s="65"/>
      <c r="X834" s="66"/>
      <c r="Y834" s="28"/>
      <c r="Z834" s="28"/>
      <c r="AA834" s="28"/>
      <c r="AB834" s="28"/>
      <c r="AC834" s="28"/>
      <c r="AD834" s="28"/>
      <c r="AE834" s="28"/>
      <c r="AT834" s="14" t="s">
        <v>129</v>
      </c>
      <c r="AU834" s="14" t="s">
        <v>82</v>
      </c>
    </row>
    <row r="835" spans="1:65" s="2" customFormat="1" ht="24">
      <c r="A835" s="28"/>
      <c r="B835" s="29"/>
      <c r="C835" s="194" t="s">
        <v>1581</v>
      </c>
      <c r="D835" s="194" t="s">
        <v>1367</v>
      </c>
      <c r="E835" s="195" t="s">
        <v>1582</v>
      </c>
      <c r="F835" s="196" t="s">
        <v>1583</v>
      </c>
      <c r="G835" s="197" t="s">
        <v>694</v>
      </c>
      <c r="H835" s="198">
        <v>1</v>
      </c>
      <c r="I835" s="199">
        <v>0</v>
      </c>
      <c r="J835" s="199">
        <v>111</v>
      </c>
      <c r="K835" s="199">
        <f>ROUND(P835*H835,2)</f>
        <v>111</v>
      </c>
      <c r="L835" s="196" t="s">
        <v>126</v>
      </c>
      <c r="M835" s="33"/>
      <c r="N835" s="200" t="s">
        <v>1</v>
      </c>
      <c r="O835" s="169" t="s">
        <v>37</v>
      </c>
      <c r="P835" s="170">
        <f>I835+J835</f>
        <v>111</v>
      </c>
      <c r="Q835" s="170">
        <f>ROUND(I835*H835,2)</f>
        <v>0</v>
      </c>
      <c r="R835" s="170">
        <f>ROUND(J835*H835,2)</f>
        <v>111</v>
      </c>
      <c r="S835" s="171">
        <v>0</v>
      </c>
      <c r="T835" s="171">
        <f>S835*H835</f>
        <v>0</v>
      </c>
      <c r="U835" s="171">
        <v>0</v>
      </c>
      <c r="V835" s="171">
        <f>U835*H835</f>
        <v>0</v>
      </c>
      <c r="W835" s="171">
        <v>0</v>
      </c>
      <c r="X835" s="172">
        <f>W835*H835</f>
        <v>0</v>
      </c>
      <c r="Y835" s="28"/>
      <c r="Z835" s="28"/>
      <c r="AA835" s="28"/>
      <c r="AB835" s="28"/>
      <c r="AC835" s="28"/>
      <c r="AD835" s="28"/>
      <c r="AE835" s="28"/>
      <c r="AR835" s="173" t="s">
        <v>1420</v>
      </c>
      <c r="AT835" s="173" t="s">
        <v>1367</v>
      </c>
      <c r="AU835" s="173" t="s">
        <v>82</v>
      </c>
      <c r="AY835" s="14" t="s">
        <v>127</v>
      </c>
      <c r="BE835" s="174">
        <f>IF(O835="základní",K835,0)</f>
        <v>111</v>
      </c>
      <c r="BF835" s="174">
        <f>IF(O835="snížená",K835,0)</f>
        <v>0</v>
      </c>
      <c r="BG835" s="174">
        <f>IF(O835="zákl. přenesená",K835,0)</f>
        <v>0</v>
      </c>
      <c r="BH835" s="174">
        <f>IF(O835="sníž. přenesená",K835,0)</f>
        <v>0</v>
      </c>
      <c r="BI835" s="174">
        <f>IF(O835="nulová",K835,0)</f>
        <v>0</v>
      </c>
      <c r="BJ835" s="14" t="s">
        <v>82</v>
      </c>
      <c r="BK835" s="174">
        <f>ROUND(P835*H835,2)</f>
        <v>111</v>
      </c>
      <c r="BL835" s="14" t="s">
        <v>1420</v>
      </c>
      <c r="BM835" s="173" t="s">
        <v>1584</v>
      </c>
    </row>
    <row r="836" spans="1:65" s="2" customFormat="1" ht="11.25">
      <c r="A836" s="28"/>
      <c r="B836" s="29"/>
      <c r="C836" s="30"/>
      <c r="D836" s="175" t="s">
        <v>129</v>
      </c>
      <c r="E836" s="30"/>
      <c r="F836" s="176" t="s">
        <v>1583</v>
      </c>
      <c r="G836" s="30"/>
      <c r="H836" s="30"/>
      <c r="I836" s="30"/>
      <c r="J836" s="30"/>
      <c r="K836" s="30"/>
      <c r="L836" s="30"/>
      <c r="M836" s="33"/>
      <c r="N836" s="177"/>
      <c r="O836" s="178"/>
      <c r="P836" s="65"/>
      <c r="Q836" s="65"/>
      <c r="R836" s="65"/>
      <c r="S836" s="65"/>
      <c r="T836" s="65"/>
      <c r="U836" s="65"/>
      <c r="V836" s="65"/>
      <c r="W836" s="65"/>
      <c r="X836" s="66"/>
      <c r="Y836" s="28"/>
      <c r="Z836" s="28"/>
      <c r="AA836" s="28"/>
      <c r="AB836" s="28"/>
      <c r="AC836" s="28"/>
      <c r="AD836" s="28"/>
      <c r="AE836" s="28"/>
      <c r="AT836" s="14" t="s">
        <v>129</v>
      </c>
      <c r="AU836" s="14" t="s">
        <v>82</v>
      </c>
    </row>
    <row r="837" spans="1:65" s="2" customFormat="1" ht="24.2" customHeight="1">
      <c r="A837" s="28"/>
      <c r="B837" s="29"/>
      <c r="C837" s="194" t="s">
        <v>1585</v>
      </c>
      <c r="D837" s="194" t="s">
        <v>1367</v>
      </c>
      <c r="E837" s="195" t="s">
        <v>1586</v>
      </c>
      <c r="F837" s="196" t="s">
        <v>1587</v>
      </c>
      <c r="G837" s="197" t="s">
        <v>125</v>
      </c>
      <c r="H837" s="198">
        <v>1</v>
      </c>
      <c r="I837" s="199">
        <v>0</v>
      </c>
      <c r="J837" s="199">
        <v>121</v>
      </c>
      <c r="K837" s="199">
        <f>ROUND(P837*H837,2)</f>
        <v>121</v>
      </c>
      <c r="L837" s="196" t="s">
        <v>126</v>
      </c>
      <c r="M837" s="33"/>
      <c r="N837" s="200" t="s">
        <v>1</v>
      </c>
      <c r="O837" s="169" t="s">
        <v>37</v>
      </c>
      <c r="P837" s="170">
        <f>I837+J837</f>
        <v>121</v>
      </c>
      <c r="Q837" s="170">
        <f>ROUND(I837*H837,2)</f>
        <v>0</v>
      </c>
      <c r="R837" s="170">
        <f>ROUND(J837*H837,2)</f>
        <v>121</v>
      </c>
      <c r="S837" s="171">
        <v>0</v>
      </c>
      <c r="T837" s="171">
        <f>S837*H837</f>
        <v>0</v>
      </c>
      <c r="U837" s="171">
        <v>0</v>
      </c>
      <c r="V837" s="171">
        <f>U837*H837</f>
        <v>0</v>
      </c>
      <c r="W837" s="171">
        <v>0</v>
      </c>
      <c r="X837" s="172">
        <f>W837*H837</f>
        <v>0</v>
      </c>
      <c r="Y837" s="28"/>
      <c r="Z837" s="28"/>
      <c r="AA837" s="28"/>
      <c r="AB837" s="28"/>
      <c r="AC837" s="28"/>
      <c r="AD837" s="28"/>
      <c r="AE837" s="28"/>
      <c r="AR837" s="173" t="s">
        <v>1420</v>
      </c>
      <c r="AT837" s="173" t="s">
        <v>1367</v>
      </c>
      <c r="AU837" s="173" t="s">
        <v>82</v>
      </c>
      <c r="AY837" s="14" t="s">
        <v>127</v>
      </c>
      <c r="BE837" s="174">
        <f>IF(O837="základní",K837,0)</f>
        <v>121</v>
      </c>
      <c r="BF837" s="174">
        <f>IF(O837="snížená",K837,0)</f>
        <v>0</v>
      </c>
      <c r="BG837" s="174">
        <f>IF(O837="zákl. přenesená",K837,0)</f>
        <v>0</v>
      </c>
      <c r="BH837" s="174">
        <f>IF(O837="sníž. přenesená",K837,0)</f>
        <v>0</v>
      </c>
      <c r="BI837" s="174">
        <f>IF(O837="nulová",K837,0)</f>
        <v>0</v>
      </c>
      <c r="BJ837" s="14" t="s">
        <v>82</v>
      </c>
      <c r="BK837" s="174">
        <f>ROUND(P837*H837,2)</f>
        <v>121</v>
      </c>
      <c r="BL837" s="14" t="s">
        <v>1420</v>
      </c>
      <c r="BM837" s="173" t="s">
        <v>1588</v>
      </c>
    </row>
    <row r="838" spans="1:65" s="2" customFormat="1" ht="11.25">
      <c r="A838" s="28"/>
      <c r="B838" s="29"/>
      <c r="C838" s="30"/>
      <c r="D838" s="175" t="s">
        <v>129</v>
      </c>
      <c r="E838" s="30"/>
      <c r="F838" s="176" t="s">
        <v>1587</v>
      </c>
      <c r="G838" s="30"/>
      <c r="H838" s="30"/>
      <c r="I838" s="30"/>
      <c r="J838" s="30"/>
      <c r="K838" s="30"/>
      <c r="L838" s="30"/>
      <c r="M838" s="33"/>
      <c r="N838" s="177"/>
      <c r="O838" s="178"/>
      <c r="P838" s="65"/>
      <c r="Q838" s="65"/>
      <c r="R838" s="65"/>
      <c r="S838" s="65"/>
      <c r="T838" s="65"/>
      <c r="U838" s="65"/>
      <c r="V838" s="65"/>
      <c r="W838" s="65"/>
      <c r="X838" s="66"/>
      <c r="Y838" s="28"/>
      <c r="Z838" s="28"/>
      <c r="AA838" s="28"/>
      <c r="AB838" s="28"/>
      <c r="AC838" s="28"/>
      <c r="AD838" s="28"/>
      <c r="AE838" s="28"/>
      <c r="AT838" s="14" t="s">
        <v>129</v>
      </c>
      <c r="AU838" s="14" t="s">
        <v>82</v>
      </c>
    </row>
    <row r="839" spans="1:65" s="2" customFormat="1" ht="24.2" customHeight="1">
      <c r="A839" s="28"/>
      <c r="B839" s="29"/>
      <c r="C839" s="194" t="s">
        <v>1589</v>
      </c>
      <c r="D839" s="194" t="s">
        <v>1367</v>
      </c>
      <c r="E839" s="195" t="s">
        <v>1590</v>
      </c>
      <c r="F839" s="196" t="s">
        <v>1591</v>
      </c>
      <c r="G839" s="197" t="s">
        <v>694</v>
      </c>
      <c r="H839" s="198">
        <v>1</v>
      </c>
      <c r="I839" s="199">
        <v>0</v>
      </c>
      <c r="J839" s="199">
        <v>15.9</v>
      </c>
      <c r="K839" s="199">
        <f>ROUND(P839*H839,2)</f>
        <v>15.9</v>
      </c>
      <c r="L839" s="196" t="s">
        <v>126</v>
      </c>
      <c r="M839" s="33"/>
      <c r="N839" s="200" t="s">
        <v>1</v>
      </c>
      <c r="O839" s="169" t="s">
        <v>37</v>
      </c>
      <c r="P839" s="170">
        <f>I839+J839</f>
        <v>15.9</v>
      </c>
      <c r="Q839" s="170">
        <f>ROUND(I839*H839,2)</f>
        <v>0</v>
      </c>
      <c r="R839" s="170">
        <f>ROUND(J839*H839,2)</f>
        <v>15.9</v>
      </c>
      <c r="S839" s="171">
        <v>0</v>
      </c>
      <c r="T839" s="171">
        <f>S839*H839</f>
        <v>0</v>
      </c>
      <c r="U839" s="171">
        <v>0</v>
      </c>
      <c r="V839" s="171">
        <f>U839*H839</f>
        <v>0</v>
      </c>
      <c r="W839" s="171">
        <v>0</v>
      </c>
      <c r="X839" s="172">
        <f>W839*H839</f>
        <v>0</v>
      </c>
      <c r="Y839" s="28"/>
      <c r="Z839" s="28"/>
      <c r="AA839" s="28"/>
      <c r="AB839" s="28"/>
      <c r="AC839" s="28"/>
      <c r="AD839" s="28"/>
      <c r="AE839" s="28"/>
      <c r="AR839" s="173" t="s">
        <v>1420</v>
      </c>
      <c r="AT839" s="173" t="s">
        <v>1367</v>
      </c>
      <c r="AU839" s="173" t="s">
        <v>82</v>
      </c>
      <c r="AY839" s="14" t="s">
        <v>127</v>
      </c>
      <c r="BE839" s="174">
        <f>IF(O839="základní",K839,0)</f>
        <v>15.9</v>
      </c>
      <c r="BF839" s="174">
        <f>IF(O839="snížená",K839,0)</f>
        <v>0</v>
      </c>
      <c r="BG839" s="174">
        <f>IF(O839="zákl. přenesená",K839,0)</f>
        <v>0</v>
      </c>
      <c r="BH839" s="174">
        <f>IF(O839="sníž. přenesená",K839,0)</f>
        <v>0</v>
      </c>
      <c r="BI839" s="174">
        <f>IF(O839="nulová",K839,0)</f>
        <v>0</v>
      </c>
      <c r="BJ839" s="14" t="s">
        <v>82</v>
      </c>
      <c r="BK839" s="174">
        <f>ROUND(P839*H839,2)</f>
        <v>15.9</v>
      </c>
      <c r="BL839" s="14" t="s">
        <v>1420</v>
      </c>
      <c r="BM839" s="173" t="s">
        <v>1592</v>
      </c>
    </row>
    <row r="840" spans="1:65" s="2" customFormat="1" ht="11.25">
      <c r="A840" s="28"/>
      <c r="B840" s="29"/>
      <c r="C840" s="30"/>
      <c r="D840" s="175" t="s">
        <v>129</v>
      </c>
      <c r="E840" s="30"/>
      <c r="F840" s="176" t="s">
        <v>1591</v>
      </c>
      <c r="G840" s="30"/>
      <c r="H840" s="30"/>
      <c r="I840" s="30"/>
      <c r="J840" s="30"/>
      <c r="K840" s="30"/>
      <c r="L840" s="30"/>
      <c r="M840" s="33"/>
      <c r="N840" s="177"/>
      <c r="O840" s="178"/>
      <c r="P840" s="65"/>
      <c r="Q840" s="65"/>
      <c r="R840" s="65"/>
      <c r="S840" s="65"/>
      <c r="T840" s="65"/>
      <c r="U840" s="65"/>
      <c r="V840" s="65"/>
      <c r="W840" s="65"/>
      <c r="X840" s="66"/>
      <c r="Y840" s="28"/>
      <c r="Z840" s="28"/>
      <c r="AA840" s="28"/>
      <c r="AB840" s="28"/>
      <c r="AC840" s="28"/>
      <c r="AD840" s="28"/>
      <c r="AE840" s="28"/>
      <c r="AT840" s="14" t="s">
        <v>129</v>
      </c>
      <c r="AU840" s="14" t="s">
        <v>82</v>
      </c>
    </row>
    <row r="841" spans="1:65" s="2" customFormat="1" ht="24.2" customHeight="1">
      <c r="A841" s="28"/>
      <c r="B841" s="29"/>
      <c r="C841" s="194" t="s">
        <v>1593</v>
      </c>
      <c r="D841" s="194" t="s">
        <v>1367</v>
      </c>
      <c r="E841" s="195" t="s">
        <v>1594</v>
      </c>
      <c r="F841" s="196" t="s">
        <v>1595</v>
      </c>
      <c r="G841" s="197" t="s">
        <v>125</v>
      </c>
      <c r="H841" s="198">
        <v>16</v>
      </c>
      <c r="I841" s="199">
        <v>0</v>
      </c>
      <c r="J841" s="199">
        <v>9700</v>
      </c>
      <c r="K841" s="199">
        <f>ROUND(P841*H841,2)</f>
        <v>155200</v>
      </c>
      <c r="L841" s="196" t="s">
        <v>126</v>
      </c>
      <c r="M841" s="33"/>
      <c r="N841" s="200" t="s">
        <v>1</v>
      </c>
      <c r="O841" s="169" t="s">
        <v>37</v>
      </c>
      <c r="P841" s="170">
        <f>I841+J841</f>
        <v>9700</v>
      </c>
      <c r="Q841" s="170">
        <f>ROUND(I841*H841,2)</f>
        <v>0</v>
      </c>
      <c r="R841" s="170">
        <f>ROUND(J841*H841,2)</f>
        <v>155200</v>
      </c>
      <c r="S841" s="171">
        <v>0</v>
      </c>
      <c r="T841" s="171">
        <f>S841*H841</f>
        <v>0</v>
      </c>
      <c r="U841" s="171">
        <v>0</v>
      </c>
      <c r="V841" s="171">
        <f>U841*H841</f>
        <v>0</v>
      </c>
      <c r="W841" s="171">
        <v>0</v>
      </c>
      <c r="X841" s="172">
        <f>W841*H841</f>
        <v>0</v>
      </c>
      <c r="Y841" s="28"/>
      <c r="Z841" s="28"/>
      <c r="AA841" s="28"/>
      <c r="AB841" s="28"/>
      <c r="AC841" s="28"/>
      <c r="AD841" s="28"/>
      <c r="AE841" s="28"/>
      <c r="AR841" s="173" t="s">
        <v>82</v>
      </c>
      <c r="AT841" s="173" t="s">
        <v>1367</v>
      </c>
      <c r="AU841" s="173" t="s">
        <v>82</v>
      </c>
      <c r="AY841" s="14" t="s">
        <v>127</v>
      </c>
      <c r="BE841" s="174">
        <f>IF(O841="základní",K841,0)</f>
        <v>155200</v>
      </c>
      <c r="BF841" s="174">
        <f>IF(O841="snížená",K841,0)</f>
        <v>0</v>
      </c>
      <c r="BG841" s="174">
        <f>IF(O841="zákl. přenesená",K841,0)</f>
        <v>0</v>
      </c>
      <c r="BH841" s="174">
        <f>IF(O841="sníž. přenesená",K841,0)</f>
        <v>0</v>
      </c>
      <c r="BI841" s="174">
        <f>IF(O841="nulová",K841,0)</f>
        <v>0</v>
      </c>
      <c r="BJ841" s="14" t="s">
        <v>82</v>
      </c>
      <c r="BK841" s="174">
        <f>ROUND(P841*H841,2)</f>
        <v>155200</v>
      </c>
      <c r="BL841" s="14" t="s">
        <v>82</v>
      </c>
      <c r="BM841" s="173" t="s">
        <v>1596</v>
      </c>
    </row>
    <row r="842" spans="1:65" s="2" customFormat="1" ht="29.25">
      <c r="A842" s="28"/>
      <c r="B842" s="29"/>
      <c r="C842" s="30"/>
      <c r="D842" s="175" t="s">
        <v>129</v>
      </c>
      <c r="E842" s="30"/>
      <c r="F842" s="176" t="s">
        <v>1597</v>
      </c>
      <c r="G842" s="30"/>
      <c r="H842" s="30"/>
      <c r="I842" s="30"/>
      <c r="J842" s="30"/>
      <c r="K842" s="30"/>
      <c r="L842" s="30"/>
      <c r="M842" s="33"/>
      <c r="N842" s="177"/>
      <c r="O842" s="178"/>
      <c r="P842" s="65"/>
      <c r="Q842" s="65"/>
      <c r="R842" s="65"/>
      <c r="S842" s="65"/>
      <c r="T842" s="65"/>
      <c r="U842" s="65"/>
      <c r="V842" s="65"/>
      <c r="W842" s="65"/>
      <c r="X842" s="66"/>
      <c r="Y842" s="28"/>
      <c r="Z842" s="28"/>
      <c r="AA842" s="28"/>
      <c r="AB842" s="28"/>
      <c r="AC842" s="28"/>
      <c r="AD842" s="28"/>
      <c r="AE842" s="28"/>
      <c r="AT842" s="14" t="s">
        <v>129</v>
      </c>
      <c r="AU842" s="14" t="s">
        <v>82</v>
      </c>
    </row>
    <row r="843" spans="1:65" s="2" customFormat="1" ht="24.2" customHeight="1">
      <c r="A843" s="28"/>
      <c r="B843" s="29"/>
      <c r="C843" s="194" t="s">
        <v>1598</v>
      </c>
      <c r="D843" s="194" t="s">
        <v>1367</v>
      </c>
      <c r="E843" s="195" t="s">
        <v>1599</v>
      </c>
      <c r="F843" s="196" t="s">
        <v>1600</v>
      </c>
      <c r="G843" s="197" t="s">
        <v>1601</v>
      </c>
      <c r="H843" s="198">
        <v>1</v>
      </c>
      <c r="I843" s="199">
        <v>0</v>
      </c>
      <c r="J843" s="199">
        <v>78.3</v>
      </c>
      <c r="K843" s="199">
        <f>ROUND(P843*H843,2)</f>
        <v>78.3</v>
      </c>
      <c r="L843" s="196" t="s">
        <v>126</v>
      </c>
      <c r="M843" s="33"/>
      <c r="N843" s="200" t="s">
        <v>1</v>
      </c>
      <c r="O843" s="169" t="s">
        <v>37</v>
      </c>
      <c r="P843" s="170">
        <f>I843+J843</f>
        <v>78.3</v>
      </c>
      <c r="Q843" s="170">
        <f>ROUND(I843*H843,2)</f>
        <v>0</v>
      </c>
      <c r="R843" s="170">
        <f>ROUND(J843*H843,2)</f>
        <v>78.3</v>
      </c>
      <c r="S843" s="171">
        <v>0</v>
      </c>
      <c r="T843" s="171">
        <f>S843*H843</f>
        <v>0</v>
      </c>
      <c r="U843" s="171">
        <v>0</v>
      </c>
      <c r="V843" s="171">
        <f>U843*H843</f>
        <v>0</v>
      </c>
      <c r="W843" s="171">
        <v>0</v>
      </c>
      <c r="X843" s="172">
        <f>W843*H843</f>
        <v>0</v>
      </c>
      <c r="Y843" s="28"/>
      <c r="Z843" s="28"/>
      <c r="AA843" s="28"/>
      <c r="AB843" s="28"/>
      <c r="AC843" s="28"/>
      <c r="AD843" s="28"/>
      <c r="AE843" s="28"/>
      <c r="AR843" s="173" t="s">
        <v>82</v>
      </c>
      <c r="AT843" s="173" t="s">
        <v>1367</v>
      </c>
      <c r="AU843" s="173" t="s">
        <v>82</v>
      </c>
      <c r="AY843" s="14" t="s">
        <v>127</v>
      </c>
      <c r="BE843" s="174">
        <f>IF(O843="základní",K843,0)</f>
        <v>78.3</v>
      </c>
      <c r="BF843" s="174">
        <f>IF(O843="snížená",K843,0)</f>
        <v>0</v>
      </c>
      <c r="BG843" s="174">
        <f>IF(O843="zákl. přenesená",K843,0)</f>
        <v>0</v>
      </c>
      <c r="BH843" s="174">
        <f>IF(O843="sníž. přenesená",K843,0)</f>
        <v>0</v>
      </c>
      <c r="BI843" s="174">
        <f>IF(O843="nulová",K843,0)</f>
        <v>0</v>
      </c>
      <c r="BJ843" s="14" t="s">
        <v>82</v>
      </c>
      <c r="BK843" s="174">
        <f>ROUND(P843*H843,2)</f>
        <v>78.3</v>
      </c>
      <c r="BL843" s="14" t="s">
        <v>82</v>
      </c>
      <c r="BM843" s="173" t="s">
        <v>1602</v>
      </c>
    </row>
    <row r="844" spans="1:65" s="2" customFormat="1" ht="29.25">
      <c r="A844" s="28"/>
      <c r="B844" s="29"/>
      <c r="C844" s="30"/>
      <c r="D844" s="175" t="s">
        <v>129</v>
      </c>
      <c r="E844" s="30"/>
      <c r="F844" s="176" t="s">
        <v>1603</v>
      </c>
      <c r="G844" s="30"/>
      <c r="H844" s="30"/>
      <c r="I844" s="30"/>
      <c r="J844" s="30"/>
      <c r="K844" s="30"/>
      <c r="L844" s="30"/>
      <c r="M844" s="33"/>
      <c r="N844" s="177"/>
      <c r="O844" s="178"/>
      <c r="P844" s="65"/>
      <c r="Q844" s="65"/>
      <c r="R844" s="65"/>
      <c r="S844" s="65"/>
      <c r="T844" s="65"/>
      <c r="U844" s="65"/>
      <c r="V844" s="65"/>
      <c r="W844" s="65"/>
      <c r="X844" s="66"/>
      <c r="Y844" s="28"/>
      <c r="Z844" s="28"/>
      <c r="AA844" s="28"/>
      <c r="AB844" s="28"/>
      <c r="AC844" s="28"/>
      <c r="AD844" s="28"/>
      <c r="AE844" s="28"/>
      <c r="AT844" s="14" t="s">
        <v>129</v>
      </c>
      <c r="AU844" s="14" t="s">
        <v>82</v>
      </c>
    </row>
    <row r="845" spans="1:65" s="2" customFormat="1" ht="33" customHeight="1">
      <c r="A845" s="28"/>
      <c r="B845" s="29"/>
      <c r="C845" s="194" t="s">
        <v>1604</v>
      </c>
      <c r="D845" s="194" t="s">
        <v>1367</v>
      </c>
      <c r="E845" s="195" t="s">
        <v>1605</v>
      </c>
      <c r="F845" s="196" t="s">
        <v>1606</v>
      </c>
      <c r="G845" s="197" t="s">
        <v>1601</v>
      </c>
      <c r="H845" s="198">
        <v>1</v>
      </c>
      <c r="I845" s="199">
        <v>0</v>
      </c>
      <c r="J845" s="199">
        <v>613</v>
      </c>
      <c r="K845" s="199">
        <f>ROUND(P845*H845,2)</f>
        <v>613</v>
      </c>
      <c r="L845" s="196" t="s">
        <v>126</v>
      </c>
      <c r="M845" s="33"/>
      <c r="N845" s="200" t="s">
        <v>1</v>
      </c>
      <c r="O845" s="169" t="s">
        <v>37</v>
      </c>
      <c r="P845" s="170">
        <f>I845+J845</f>
        <v>613</v>
      </c>
      <c r="Q845" s="170">
        <f>ROUND(I845*H845,2)</f>
        <v>0</v>
      </c>
      <c r="R845" s="170">
        <f>ROUND(J845*H845,2)</f>
        <v>613</v>
      </c>
      <c r="S845" s="171">
        <v>0</v>
      </c>
      <c r="T845" s="171">
        <f>S845*H845</f>
        <v>0</v>
      </c>
      <c r="U845" s="171">
        <v>0</v>
      </c>
      <c r="V845" s="171">
        <f>U845*H845</f>
        <v>0</v>
      </c>
      <c r="W845" s="171">
        <v>0</v>
      </c>
      <c r="X845" s="172">
        <f>W845*H845</f>
        <v>0</v>
      </c>
      <c r="Y845" s="28"/>
      <c r="Z845" s="28"/>
      <c r="AA845" s="28"/>
      <c r="AB845" s="28"/>
      <c r="AC845" s="28"/>
      <c r="AD845" s="28"/>
      <c r="AE845" s="28"/>
      <c r="AR845" s="173" t="s">
        <v>82</v>
      </c>
      <c r="AT845" s="173" t="s">
        <v>1367</v>
      </c>
      <c r="AU845" s="173" t="s">
        <v>82</v>
      </c>
      <c r="AY845" s="14" t="s">
        <v>127</v>
      </c>
      <c r="BE845" s="174">
        <f>IF(O845="základní",K845,0)</f>
        <v>613</v>
      </c>
      <c r="BF845" s="174">
        <f>IF(O845="snížená",K845,0)</f>
        <v>0</v>
      </c>
      <c r="BG845" s="174">
        <f>IF(O845="zákl. přenesená",K845,0)</f>
        <v>0</v>
      </c>
      <c r="BH845" s="174">
        <f>IF(O845="sníž. přenesená",K845,0)</f>
        <v>0</v>
      </c>
      <c r="BI845" s="174">
        <f>IF(O845="nulová",K845,0)</f>
        <v>0</v>
      </c>
      <c r="BJ845" s="14" t="s">
        <v>82</v>
      </c>
      <c r="BK845" s="174">
        <f>ROUND(P845*H845,2)</f>
        <v>613</v>
      </c>
      <c r="BL845" s="14" t="s">
        <v>82</v>
      </c>
      <c r="BM845" s="173" t="s">
        <v>1607</v>
      </c>
    </row>
    <row r="846" spans="1:65" s="2" customFormat="1" ht="29.25">
      <c r="A846" s="28"/>
      <c r="B846" s="29"/>
      <c r="C846" s="30"/>
      <c r="D846" s="175" t="s">
        <v>129</v>
      </c>
      <c r="E846" s="30"/>
      <c r="F846" s="176" t="s">
        <v>1608</v>
      </c>
      <c r="G846" s="30"/>
      <c r="H846" s="30"/>
      <c r="I846" s="30"/>
      <c r="J846" s="30"/>
      <c r="K846" s="30"/>
      <c r="L846" s="30"/>
      <c r="M846" s="33"/>
      <c r="N846" s="177"/>
      <c r="O846" s="178"/>
      <c r="P846" s="65"/>
      <c r="Q846" s="65"/>
      <c r="R846" s="65"/>
      <c r="S846" s="65"/>
      <c r="T846" s="65"/>
      <c r="U846" s="65"/>
      <c r="V846" s="65"/>
      <c r="W846" s="65"/>
      <c r="X846" s="66"/>
      <c r="Y846" s="28"/>
      <c r="Z846" s="28"/>
      <c r="AA846" s="28"/>
      <c r="AB846" s="28"/>
      <c r="AC846" s="28"/>
      <c r="AD846" s="28"/>
      <c r="AE846" s="28"/>
      <c r="AT846" s="14" t="s">
        <v>129</v>
      </c>
      <c r="AU846" s="14" t="s">
        <v>82</v>
      </c>
    </row>
    <row r="847" spans="1:65" s="2" customFormat="1" ht="24.2" customHeight="1">
      <c r="A847" s="28"/>
      <c r="B847" s="29"/>
      <c r="C847" s="194" t="s">
        <v>1609</v>
      </c>
      <c r="D847" s="194" t="s">
        <v>1367</v>
      </c>
      <c r="E847" s="195" t="s">
        <v>1610</v>
      </c>
      <c r="F847" s="196" t="s">
        <v>1611</v>
      </c>
      <c r="G847" s="197" t="s">
        <v>125</v>
      </c>
      <c r="H847" s="198">
        <v>32</v>
      </c>
      <c r="I847" s="199">
        <v>0</v>
      </c>
      <c r="J847" s="199">
        <v>466</v>
      </c>
      <c r="K847" s="199">
        <f>ROUND(P847*H847,2)</f>
        <v>14912</v>
      </c>
      <c r="L847" s="196" t="s">
        <v>126</v>
      </c>
      <c r="M847" s="33"/>
      <c r="N847" s="200" t="s">
        <v>1</v>
      </c>
      <c r="O847" s="169" t="s">
        <v>37</v>
      </c>
      <c r="P847" s="170">
        <f>I847+J847</f>
        <v>466</v>
      </c>
      <c r="Q847" s="170">
        <f>ROUND(I847*H847,2)</f>
        <v>0</v>
      </c>
      <c r="R847" s="170">
        <f>ROUND(J847*H847,2)</f>
        <v>14912</v>
      </c>
      <c r="S847" s="171">
        <v>0</v>
      </c>
      <c r="T847" s="171">
        <f>S847*H847</f>
        <v>0</v>
      </c>
      <c r="U847" s="171">
        <v>0</v>
      </c>
      <c r="V847" s="171">
        <f>U847*H847</f>
        <v>0</v>
      </c>
      <c r="W847" s="171">
        <v>0</v>
      </c>
      <c r="X847" s="172">
        <f>W847*H847</f>
        <v>0</v>
      </c>
      <c r="Y847" s="28"/>
      <c r="Z847" s="28"/>
      <c r="AA847" s="28"/>
      <c r="AB847" s="28"/>
      <c r="AC847" s="28"/>
      <c r="AD847" s="28"/>
      <c r="AE847" s="28"/>
      <c r="AR847" s="173" t="s">
        <v>82</v>
      </c>
      <c r="AT847" s="173" t="s">
        <v>1367</v>
      </c>
      <c r="AU847" s="173" t="s">
        <v>82</v>
      </c>
      <c r="AY847" s="14" t="s">
        <v>127</v>
      </c>
      <c r="BE847" s="174">
        <f>IF(O847="základní",K847,0)</f>
        <v>14912</v>
      </c>
      <c r="BF847" s="174">
        <f>IF(O847="snížená",K847,0)</f>
        <v>0</v>
      </c>
      <c r="BG847" s="174">
        <f>IF(O847="zákl. přenesená",K847,0)</f>
        <v>0</v>
      </c>
      <c r="BH847" s="174">
        <f>IF(O847="sníž. přenesená",K847,0)</f>
        <v>0</v>
      </c>
      <c r="BI847" s="174">
        <f>IF(O847="nulová",K847,0)</f>
        <v>0</v>
      </c>
      <c r="BJ847" s="14" t="s">
        <v>82</v>
      </c>
      <c r="BK847" s="174">
        <f>ROUND(P847*H847,2)</f>
        <v>14912</v>
      </c>
      <c r="BL847" s="14" t="s">
        <v>82</v>
      </c>
      <c r="BM847" s="173" t="s">
        <v>1612</v>
      </c>
    </row>
    <row r="848" spans="1:65" s="2" customFormat="1" ht="11.25">
      <c r="A848" s="28"/>
      <c r="B848" s="29"/>
      <c r="C848" s="30"/>
      <c r="D848" s="175" t="s">
        <v>129</v>
      </c>
      <c r="E848" s="30"/>
      <c r="F848" s="176" t="s">
        <v>1611</v>
      </c>
      <c r="G848" s="30"/>
      <c r="H848" s="30"/>
      <c r="I848" s="30"/>
      <c r="J848" s="30"/>
      <c r="K848" s="30"/>
      <c r="L848" s="30"/>
      <c r="M848" s="33"/>
      <c r="N848" s="177"/>
      <c r="O848" s="178"/>
      <c r="P848" s="65"/>
      <c r="Q848" s="65"/>
      <c r="R848" s="65"/>
      <c r="S848" s="65"/>
      <c r="T848" s="65"/>
      <c r="U848" s="65"/>
      <c r="V848" s="65"/>
      <c r="W848" s="65"/>
      <c r="X848" s="66"/>
      <c r="Y848" s="28"/>
      <c r="Z848" s="28"/>
      <c r="AA848" s="28"/>
      <c r="AB848" s="28"/>
      <c r="AC848" s="28"/>
      <c r="AD848" s="28"/>
      <c r="AE848" s="28"/>
      <c r="AT848" s="14" t="s">
        <v>129</v>
      </c>
      <c r="AU848" s="14" t="s">
        <v>82</v>
      </c>
    </row>
    <row r="849" spans="1:65" s="2" customFormat="1" ht="24.2" customHeight="1">
      <c r="A849" s="28"/>
      <c r="B849" s="29"/>
      <c r="C849" s="194" t="s">
        <v>1613</v>
      </c>
      <c r="D849" s="194" t="s">
        <v>1367</v>
      </c>
      <c r="E849" s="195" t="s">
        <v>1614</v>
      </c>
      <c r="F849" s="196" t="s">
        <v>1615</v>
      </c>
      <c r="G849" s="197" t="s">
        <v>125</v>
      </c>
      <c r="H849" s="198">
        <v>1</v>
      </c>
      <c r="I849" s="199">
        <v>0</v>
      </c>
      <c r="J849" s="199">
        <v>393</v>
      </c>
      <c r="K849" s="199">
        <f>ROUND(P849*H849,2)</f>
        <v>393</v>
      </c>
      <c r="L849" s="196" t="s">
        <v>126</v>
      </c>
      <c r="M849" s="33"/>
      <c r="N849" s="200" t="s">
        <v>1</v>
      </c>
      <c r="O849" s="169" t="s">
        <v>37</v>
      </c>
      <c r="P849" s="170">
        <f>I849+J849</f>
        <v>393</v>
      </c>
      <c r="Q849" s="170">
        <f>ROUND(I849*H849,2)</f>
        <v>0</v>
      </c>
      <c r="R849" s="170">
        <f>ROUND(J849*H849,2)</f>
        <v>393</v>
      </c>
      <c r="S849" s="171">
        <v>0</v>
      </c>
      <c r="T849" s="171">
        <f>S849*H849</f>
        <v>0</v>
      </c>
      <c r="U849" s="171">
        <v>0</v>
      </c>
      <c r="V849" s="171">
        <f>U849*H849</f>
        <v>0</v>
      </c>
      <c r="W849" s="171">
        <v>0</v>
      </c>
      <c r="X849" s="172">
        <f>W849*H849</f>
        <v>0</v>
      </c>
      <c r="Y849" s="28"/>
      <c r="Z849" s="28"/>
      <c r="AA849" s="28"/>
      <c r="AB849" s="28"/>
      <c r="AC849" s="28"/>
      <c r="AD849" s="28"/>
      <c r="AE849" s="28"/>
      <c r="AR849" s="173" t="s">
        <v>82</v>
      </c>
      <c r="AT849" s="173" t="s">
        <v>1367</v>
      </c>
      <c r="AU849" s="173" t="s">
        <v>82</v>
      </c>
      <c r="AY849" s="14" t="s">
        <v>127</v>
      </c>
      <c r="BE849" s="174">
        <f>IF(O849="základní",K849,0)</f>
        <v>393</v>
      </c>
      <c r="BF849" s="174">
        <f>IF(O849="snížená",K849,0)</f>
        <v>0</v>
      </c>
      <c r="BG849" s="174">
        <f>IF(O849="zákl. přenesená",K849,0)</f>
        <v>0</v>
      </c>
      <c r="BH849" s="174">
        <f>IF(O849="sníž. přenesená",K849,0)</f>
        <v>0</v>
      </c>
      <c r="BI849" s="174">
        <f>IF(O849="nulová",K849,0)</f>
        <v>0</v>
      </c>
      <c r="BJ849" s="14" t="s">
        <v>82</v>
      </c>
      <c r="BK849" s="174">
        <f>ROUND(P849*H849,2)</f>
        <v>393</v>
      </c>
      <c r="BL849" s="14" t="s">
        <v>82</v>
      </c>
      <c r="BM849" s="173" t="s">
        <v>1616</v>
      </c>
    </row>
    <row r="850" spans="1:65" s="2" customFormat="1" ht="11.25">
      <c r="A850" s="28"/>
      <c r="B850" s="29"/>
      <c r="C850" s="30"/>
      <c r="D850" s="175" t="s">
        <v>129</v>
      </c>
      <c r="E850" s="30"/>
      <c r="F850" s="176" t="s">
        <v>1615</v>
      </c>
      <c r="G850" s="30"/>
      <c r="H850" s="30"/>
      <c r="I850" s="30"/>
      <c r="J850" s="30"/>
      <c r="K850" s="30"/>
      <c r="L850" s="30"/>
      <c r="M850" s="33"/>
      <c r="N850" s="177"/>
      <c r="O850" s="178"/>
      <c r="P850" s="65"/>
      <c r="Q850" s="65"/>
      <c r="R850" s="65"/>
      <c r="S850" s="65"/>
      <c r="T850" s="65"/>
      <c r="U850" s="65"/>
      <c r="V850" s="65"/>
      <c r="W850" s="65"/>
      <c r="X850" s="66"/>
      <c r="Y850" s="28"/>
      <c r="Z850" s="28"/>
      <c r="AA850" s="28"/>
      <c r="AB850" s="28"/>
      <c r="AC850" s="28"/>
      <c r="AD850" s="28"/>
      <c r="AE850" s="28"/>
      <c r="AT850" s="14" t="s">
        <v>129</v>
      </c>
      <c r="AU850" s="14" t="s">
        <v>82</v>
      </c>
    </row>
    <row r="851" spans="1:65" s="2" customFormat="1" ht="24.2" customHeight="1">
      <c r="A851" s="28"/>
      <c r="B851" s="29"/>
      <c r="C851" s="194" t="s">
        <v>1617</v>
      </c>
      <c r="D851" s="194" t="s">
        <v>1367</v>
      </c>
      <c r="E851" s="195" t="s">
        <v>1618</v>
      </c>
      <c r="F851" s="196" t="s">
        <v>1619</v>
      </c>
      <c r="G851" s="197" t="s">
        <v>125</v>
      </c>
      <c r="H851" s="198">
        <v>32</v>
      </c>
      <c r="I851" s="199">
        <v>0</v>
      </c>
      <c r="J851" s="199">
        <v>217</v>
      </c>
      <c r="K851" s="199">
        <f>ROUND(P851*H851,2)</f>
        <v>6944</v>
      </c>
      <c r="L851" s="196" t="s">
        <v>126</v>
      </c>
      <c r="M851" s="33"/>
      <c r="N851" s="200" t="s">
        <v>1</v>
      </c>
      <c r="O851" s="169" t="s">
        <v>37</v>
      </c>
      <c r="P851" s="170">
        <f>I851+J851</f>
        <v>217</v>
      </c>
      <c r="Q851" s="170">
        <f>ROUND(I851*H851,2)</f>
        <v>0</v>
      </c>
      <c r="R851" s="170">
        <f>ROUND(J851*H851,2)</f>
        <v>6944</v>
      </c>
      <c r="S851" s="171">
        <v>0</v>
      </c>
      <c r="T851" s="171">
        <f>S851*H851</f>
        <v>0</v>
      </c>
      <c r="U851" s="171">
        <v>0</v>
      </c>
      <c r="V851" s="171">
        <f>U851*H851</f>
        <v>0</v>
      </c>
      <c r="W851" s="171">
        <v>0</v>
      </c>
      <c r="X851" s="172">
        <f>W851*H851</f>
        <v>0</v>
      </c>
      <c r="Y851" s="28"/>
      <c r="Z851" s="28"/>
      <c r="AA851" s="28"/>
      <c r="AB851" s="28"/>
      <c r="AC851" s="28"/>
      <c r="AD851" s="28"/>
      <c r="AE851" s="28"/>
      <c r="AR851" s="173" t="s">
        <v>82</v>
      </c>
      <c r="AT851" s="173" t="s">
        <v>1367</v>
      </c>
      <c r="AU851" s="173" t="s">
        <v>82</v>
      </c>
      <c r="AY851" s="14" t="s">
        <v>127</v>
      </c>
      <c r="BE851" s="174">
        <f>IF(O851="základní",K851,0)</f>
        <v>6944</v>
      </c>
      <c r="BF851" s="174">
        <f>IF(O851="snížená",K851,0)</f>
        <v>0</v>
      </c>
      <c r="BG851" s="174">
        <f>IF(O851="zákl. přenesená",K851,0)</f>
        <v>0</v>
      </c>
      <c r="BH851" s="174">
        <f>IF(O851="sníž. přenesená",K851,0)</f>
        <v>0</v>
      </c>
      <c r="BI851" s="174">
        <f>IF(O851="nulová",K851,0)</f>
        <v>0</v>
      </c>
      <c r="BJ851" s="14" t="s">
        <v>82</v>
      </c>
      <c r="BK851" s="174">
        <f>ROUND(P851*H851,2)</f>
        <v>6944</v>
      </c>
      <c r="BL851" s="14" t="s">
        <v>82</v>
      </c>
      <c r="BM851" s="173" t="s">
        <v>1620</v>
      </c>
    </row>
    <row r="852" spans="1:65" s="2" customFormat="1" ht="11.25">
      <c r="A852" s="28"/>
      <c r="B852" s="29"/>
      <c r="C852" s="30"/>
      <c r="D852" s="175" t="s">
        <v>129</v>
      </c>
      <c r="E852" s="30"/>
      <c r="F852" s="176" t="s">
        <v>1619</v>
      </c>
      <c r="G852" s="30"/>
      <c r="H852" s="30"/>
      <c r="I852" s="30"/>
      <c r="J852" s="30"/>
      <c r="K852" s="30"/>
      <c r="L852" s="30"/>
      <c r="M852" s="33"/>
      <c r="N852" s="177"/>
      <c r="O852" s="178"/>
      <c r="P852" s="65"/>
      <c r="Q852" s="65"/>
      <c r="R852" s="65"/>
      <c r="S852" s="65"/>
      <c r="T852" s="65"/>
      <c r="U852" s="65"/>
      <c r="V852" s="65"/>
      <c r="W852" s="65"/>
      <c r="X852" s="66"/>
      <c r="Y852" s="28"/>
      <c r="Z852" s="28"/>
      <c r="AA852" s="28"/>
      <c r="AB852" s="28"/>
      <c r="AC852" s="28"/>
      <c r="AD852" s="28"/>
      <c r="AE852" s="28"/>
      <c r="AT852" s="14" t="s">
        <v>129</v>
      </c>
      <c r="AU852" s="14" t="s">
        <v>82</v>
      </c>
    </row>
    <row r="853" spans="1:65" s="2" customFormat="1" ht="24.2" customHeight="1">
      <c r="A853" s="28"/>
      <c r="B853" s="29"/>
      <c r="C853" s="194" t="s">
        <v>1621</v>
      </c>
      <c r="D853" s="194" t="s">
        <v>1367</v>
      </c>
      <c r="E853" s="195" t="s">
        <v>1622</v>
      </c>
      <c r="F853" s="196" t="s">
        <v>1623</v>
      </c>
      <c r="G853" s="197" t="s">
        <v>125</v>
      </c>
      <c r="H853" s="198">
        <v>264</v>
      </c>
      <c r="I853" s="199">
        <v>0</v>
      </c>
      <c r="J853" s="199">
        <v>104</v>
      </c>
      <c r="K853" s="199">
        <f>ROUND(P853*H853,2)</f>
        <v>27456</v>
      </c>
      <c r="L853" s="196" t="s">
        <v>126</v>
      </c>
      <c r="M853" s="33"/>
      <c r="N853" s="200" t="s">
        <v>1</v>
      </c>
      <c r="O853" s="169" t="s">
        <v>37</v>
      </c>
      <c r="P853" s="170">
        <f>I853+J853</f>
        <v>104</v>
      </c>
      <c r="Q853" s="170">
        <f>ROUND(I853*H853,2)</f>
        <v>0</v>
      </c>
      <c r="R853" s="170">
        <f>ROUND(J853*H853,2)</f>
        <v>27456</v>
      </c>
      <c r="S853" s="171">
        <v>0</v>
      </c>
      <c r="T853" s="171">
        <f>S853*H853</f>
        <v>0</v>
      </c>
      <c r="U853" s="171">
        <v>0</v>
      </c>
      <c r="V853" s="171">
        <f>U853*H853</f>
        <v>0</v>
      </c>
      <c r="W853" s="171">
        <v>0</v>
      </c>
      <c r="X853" s="172">
        <f>W853*H853</f>
        <v>0</v>
      </c>
      <c r="Y853" s="28"/>
      <c r="Z853" s="28"/>
      <c r="AA853" s="28"/>
      <c r="AB853" s="28"/>
      <c r="AC853" s="28"/>
      <c r="AD853" s="28"/>
      <c r="AE853" s="28"/>
      <c r="AR853" s="173" t="s">
        <v>1420</v>
      </c>
      <c r="AT853" s="173" t="s">
        <v>1367</v>
      </c>
      <c r="AU853" s="173" t="s">
        <v>82</v>
      </c>
      <c r="AY853" s="14" t="s">
        <v>127</v>
      </c>
      <c r="BE853" s="174">
        <f>IF(O853="základní",K853,0)</f>
        <v>27456</v>
      </c>
      <c r="BF853" s="174">
        <f>IF(O853="snížená",K853,0)</f>
        <v>0</v>
      </c>
      <c r="BG853" s="174">
        <f>IF(O853="zákl. přenesená",K853,0)</f>
        <v>0</v>
      </c>
      <c r="BH853" s="174">
        <f>IF(O853="sníž. přenesená",K853,0)</f>
        <v>0</v>
      </c>
      <c r="BI853" s="174">
        <f>IF(O853="nulová",K853,0)</f>
        <v>0</v>
      </c>
      <c r="BJ853" s="14" t="s">
        <v>82</v>
      </c>
      <c r="BK853" s="174">
        <f>ROUND(P853*H853,2)</f>
        <v>27456</v>
      </c>
      <c r="BL853" s="14" t="s">
        <v>1420</v>
      </c>
      <c r="BM853" s="173" t="s">
        <v>1624</v>
      </c>
    </row>
    <row r="854" spans="1:65" s="2" customFormat="1" ht="11.25">
      <c r="A854" s="28"/>
      <c r="B854" s="29"/>
      <c r="C854" s="30"/>
      <c r="D854" s="175" t="s">
        <v>129</v>
      </c>
      <c r="E854" s="30"/>
      <c r="F854" s="176" t="s">
        <v>1623</v>
      </c>
      <c r="G854" s="30"/>
      <c r="H854" s="30"/>
      <c r="I854" s="30"/>
      <c r="J854" s="30"/>
      <c r="K854" s="30"/>
      <c r="L854" s="30"/>
      <c r="M854" s="33"/>
      <c r="N854" s="177"/>
      <c r="O854" s="178"/>
      <c r="P854" s="65"/>
      <c r="Q854" s="65"/>
      <c r="R854" s="65"/>
      <c r="S854" s="65"/>
      <c r="T854" s="65"/>
      <c r="U854" s="65"/>
      <c r="V854" s="65"/>
      <c r="W854" s="65"/>
      <c r="X854" s="66"/>
      <c r="Y854" s="28"/>
      <c r="Z854" s="28"/>
      <c r="AA854" s="28"/>
      <c r="AB854" s="28"/>
      <c r="AC854" s="28"/>
      <c r="AD854" s="28"/>
      <c r="AE854" s="28"/>
      <c r="AT854" s="14" t="s">
        <v>129</v>
      </c>
      <c r="AU854" s="14" t="s">
        <v>82</v>
      </c>
    </row>
    <row r="855" spans="1:65" s="2" customFormat="1" ht="24.2" customHeight="1">
      <c r="A855" s="28"/>
      <c r="B855" s="29"/>
      <c r="C855" s="194" t="s">
        <v>1625</v>
      </c>
      <c r="D855" s="194" t="s">
        <v>1367</v>
      </c>
      <c r="E855" s="195" t="s">
        <v>1626</v>
      </c>
      <c r="F855" s="196" t="s">
        <v>1627</v>
      </c>
      <c r="G855" s="197" t="s">
        <v>125</v>
      </c>
      <c r="H855" s="198">
        <v>232</v>
      </c>
      <c r="I855" s="199">
        <v>0</v>
      </c>
      <c r="J855" s="199">
        <v>272</v>
      </c>
      <c r="K855" s="199">
        <f>ROUND(P855*H855,2)</f>
        <v>63104</v>
      </c>
      <c r="L855" s="196" t="s">
        <v>126</v>
      </c>
      <c r="M855" s="33"/>
      <c r="N855" s="200" t="s">
        <v>1</v>
      </c>
      <c r="O855" s="169" t="s">
        <v>37</v>
      </c>
      <c r="P855" s="170">
        <f>I855+J855</f>
        <v>272</v>
      </c>
      <c r="Q855" s="170">
        <f>ROUND(I855*H855,2)</f>
        <v>0</v>
      </c>
      <c r="R855" s="170">
        <f>ROUND(J855*H855,2)</f>
        <v>63104</v>
      </c>
      <c r="S855" s="171">
        <v>0</v>
      </c>
      <c r="T855" s="171">
        <f>S855*H855</f>
        <v>0</v>
      </c>
      <c r="U855" s="171">
        <v>0</v>
      </c>
      <c r="V855" s="171">
        <f>U855*H855</f>
        <v>0</v>
      </c>
      <c r="W855" s="171">
        <v>0</v>
      </c>
      <c r="X855" s="172">
        <f>W855*H855</f>
        <v>0</v>
      </c>
      <c r="Y855" s="28"/>
      <c r="Z855" s="28"/>
      <c r="AA855" s="28"/>
      <c r="AB855" s="28"/>
      <c r="AC855" s="28"/>
      <c r="AD855" s="28"/>
      <c r="AE855" s="28"/>
      <c r="AR855" s="173" t="s">
        <v>1420</v>
      </c>
      <c r="AT855" s="173" t="s">
        <v>1367</v>
      </c>
      <c r="AU855" s="173" t="s">
        <v>82</v>
      </c>
      <c r="AY855" s="14" t="s">
        <v>127</v>
      </c>
      <c r="BE855" s="174">
        <f>IF(O855="základní",K855,0)</f>
        <v>63104</v>
      </c>
      <c r="BF855" s="174">
        <f>IF(O855="snížená",K855,0)</f>
        <v>0</v>
      </c>
      <c r="BG855" s="174">
        <f>IF(O855="zákl. přenesená",K855,0)</f>
        <v>0</v>
      </c>
      <c r="BH855" s="174">
        <f>IF(O855="sníž. přenesená",K855,0)</f>
        <v>0</v>
      </c>
      <c r="BI855" s="174">
        <f>IF(O855="nulová",K855,0)</f>
        <v>0</v>
      </c>
      <c r="BJ855" s="14" t="s">
        <v>82</v>
      </c>
      <c r="BK855" s="174">
        <f>ROUND(P855*H855,2)</f>
        <v>63104</v>
      </c>
      <c r="BL855" s="14" t="s">
        <v>1420</v>
      </c>
      <c r="BM855" s="173" t="s">
        <v>1628</v>
      </c>
    </row>
    <row r="856" spans="1:65" s="2" customFormat="1" ht="11.25">
      <c r="A856" s="28"/>
      <c r="B856" s="29"/>
      <c r="C856" s="30"/>
      <c r="D856" s="175" t="s">
        <v>129</v>
      </c>
      <c r="E856" s="30"/>
      <c r="F856" s="176" t="s">
        <v>1627</v>
      </c>
      <c r="G856" s="30"/>
      <c r="H856" s="30"/>
      <c r="I856" s="30"/>
      <c r="J856" s="30"/>
      <c r="K856" s="30"/>
      <c r="L856" s="30"/>
      <c r="M856" s="33"/>
      <c r="N856" s="177"/>
      <c r="O856" s="178"/>
      <c r="P856" s="65"/>
      <c r="Q856" s="65"/>
      <c r="R856" s="65"/>
      <c r="S856" s="65"/>
      <c r="T856" s="65"/>
      <c r="U856" s="65"/>
      <c r="V856" s="65"/>
      <c r="W856" s="65"/>
      <c r="X856" s="66"/>
      <c r="Y856" s="28"/>
      <c r="Z856" s="28"/>
      <c r="AA856" s="28"/>
      <c r="AB856" s="28"/>
      <c r="AC856" s="28"/>
      <c r="AD856" s="28"/>
      <c r="AE856" s="28"/>
      <c r="AT856" s="14" t="s">
        <v>129</v>
      </c>
      <c r="AU856" s="14" t="s">
        <v>82</v>
      </c>
    </row>
    <row r="857" spans="1:65" s="2" customFormat="1" ht="24">
      <c r="A857" s="28"/>
      <c r="B857" s="29"/>
      <c r="C857" s="194" t="s">
        <v>1629</v>
      </c>
      <c r="D857" s="194" t="s">
        <v>1367</v>
      </c>
      <c r="E857" s="195" t="s">
        <v>1630</v>
      </c>
      <c r="F857" s="196" t="s">
        <v>1631</v>
      </c>
      <c r="G857" s="197" t="s">
        <v>125</v>
      </c>
      <c r="H857" s="198">
        <v>1</v>
      </c>
      <c r="I857" s="199">
        <v>0</v>
      </c>
      <c r="J857" s="199">
        <v>625</v>
      </c>
      <c r="K857" s="199">
        <f>ROUND(P857*H857,2)</f>
        <v>625</v>
      </c>
      <c r="L857" s="196" t="s">
        <v>126</v>
      </c>
      <c r="M857" s="33"/>
      <c r="N857" s="200" t="s">
        <v>1</v>
      </c>
      <c r="O857" s="169" t="s">
        <v>37</v>
      </c>
      <c r="P857" s="170">
        <f>I857+J857</f>
        <v>625</v>
      </c>
      <c r="Q857" s="170">
        <f>ROUND(I857*H857,2)</f>
        <v>0</v>
      </c>
      <c r="R857" s="170">
        <f>ROUND(J857*H857,2)</f>
        <v>625</v>
      </c>
      <c r="S857" s="171">
        <v>0</v>
      </c>
      <c r="T857" s="171">
        <f>S857*H857</f>
        <v>0</v>
      </c>
      <c r="U857" s="171">
        <v>0</v>
      </c>
      <c r="V857" s="171">
        <f>U857*H857</f>
        <v>0</v>
      </c>
      <c r="W857" s="171">
        <v>0</v>
      </c>
      <c r="X857" s="172">
        <f>W857*H857</f>
        <v>0</v>
      </c>
      <c r="Y857" s="28"/>
      <c r="Z857" s="28"/>
      <c r="AA857" s="28"/>
      <c r="AB857" s="28"/>
      <c r="AC857" s="28"/>
      <c r="AD857" s="28"/>
      <c r="AE857" s="28"/>
      <c r="AR857" s="173" t="s">
        <v>1420</v>
      </c>
      <c r="AT857" s="173" t="s">
        <v>1367</v>
      </c>
      <c r="AU857" s="173" t="s">
        <v>82</v>
      </c>
      <c r="AY857" s="14" t="s">
        <v>127</v>
      </c>
      <c r="BE857" s="174">
        <f>IF(O857="základní",K857,0)</f>
        <v>625</v>
      </c>
      <c r="BF857" s="174">
        <f>IF(O857="snížená",K857,0)</f>
        <v>0</v>
      </c>
      <c r="BG857" s="174">
        <f>IF(O857="zákl. přenesená",K857,0)</f>
        <v>0</v>
      </c>
      <c r="BH857" s="174">
        <f>IF(O857="sníž. přenesená",K857,0)</f>
        <v>0</v>
      </c>
      <c r="BI857" s="174">
        <f>IF(O857="nulová",K857,0)</f>
        <v>0</v>
      </c>
      <c r="BJ857" s="14" t="s">
        <v>82</v>
      </c>
      <c r="BK857" s="174">
        <f>ROUND(P857*H857,2)</f>
        <v>625</v>
      </c>
      <c r="BL857" s="14" t="s">
        <v>1420</v>
      </c>
      <c r="BM857" s="173" t="s">
        <v>1632</v>
      </c>
    </row>
    <row r="858" spans="1:65" s="2" customFormat="1" ht="11.25">
      <c r="A858" s="28"/>
      <c r="B858" s="29"/>
      <c r="C858" s="30"/>
      <c r="D858" s="175" t="s">
        <v>129</v>
      </c>
      <c r="E858" s="30"/>
      <c r="F858" s="176" t="s">
        <v>1631</v>
      </c>
      <c r="G858" s="30"/>
      <c r="H858" s="30"/>
      <c r="I858" s="30"/>
      <c r="J858" s="30"/>
      <c r="K858" s="30"/>
      <c r="L858" s="30"/>
      <c r="M858" s="33"/>
      <c r="N858" s="177"/>
      <c r="O858" s="178"/>
      <c r="P858" s="65"/>
      <c r="Q858" s="65"/>
      <c r="R858" s="65"/>
      <c r="S858" s="65"/>
      <c r="T858" s="65"/>
      <c r="U858" s="65"/>
      <c r="V858" s="65"/>
      <c r="W858" s="65"/>
      <c r="X858" s="66"/>
      <c r="Y858" s="28"/>
      <c r="Z858" s="28"/>
      <c r="AA858" s="28"/>
      <c r="AB858" s="28"/>
      <c r="AC858" s="28"/>
      <c r="AD858" s="28"/>
      <c r="AE858" s="28"/>
      <c r="AT858" s="14" t="s">
        <v>129</v>
      </c>
      <c r="AU858" s="14" t="s">
        <v>82</v>
      </c>
    </row>
    <row r="859" spans="1:65" s="2" customFormat="1" ht="24">
      <c r="A859" s="28"/>
      <c r="B859" s="29"/>
      <c r="C859" s="194" t="s">
        <v>1633</v>
      </c>
      <c r="D859" s="194" t="s">
        <v>1367</v>
      </c>
      <c r="E859" s="195" t="s">
        <v>1634</v>
      </c>
      <c r="F859" s="196" t="s">
        <v>1635</v>
      </c>
      <c r="G859" s="197" t="s">
        <v>125</v>
      </c>
      <c r="H859" s="198">
        <v>1</v>
      </c>
      <c r="I859" s="199">
        <v>0</v>
      </c>
      <c r="J859" s="199">
        <v>903</v>
      </c>
      <c r="K859" s="199">
        <f>ROUND(P859*H859,2)</f>
        <v>903</v>
      </c>
      <c r="L859" s="196" t="s">
        <v>126</v>
      </c>
      <c r="M859" s="33"/>
      <c r="N859" s="200" t="s">
        <v>1</v>
      </c>
      <c r="O859" s="169" t="s">
        <v>37</v>
      </c>
      <c r="P859" s="170">
        <f>I859+J859</f>
        <v>903</v>
      </c>
      <c r="Q859" s="170">
        <f>ROUND(I859*H859,2)</f>
        <v>0</v>
      </c>
      <c r="R859" s="170">
        <f>ROUND(J859*H859,2)</f>
        <v>903</v>
      </c>
      <c r="S859" s="171">
        <v>0</v>
      </c>
      <c r="T859" s="171">
        <f>S859*H859</f>
        <v>0</v>
      </c>
      <c r="U859" s="171">
        <v>0</v>
      </c>
      <c r="V859" s="171">
        <f>U859*H859</f>
        <v>0</v>
      </c>
      <c r="W859" s="171">
        <v>0</v>
      </c>
      <c r="X859" s="172">
        <f>W859*H859</f>
        <v>0</v>
      </c>
      <c r="Y859" s="28"/>
      <c r="Z859" s="28"/>
      <c r="AA859" s="28"/>
      <c r="AB859" s="28"/>
      <c r="AC859" s="28"/>
      <c r="AD859" s="28"/>
      <c r="AE859" s="28"/>
      <c r="AR859" s="173" t="s">
        <v>1420</v>
      </c>
      <c r="AT859" s="173" t="s">
        <v>1367</v>
      </c>
      <c r="AU859" s="173" t="s">
        <v>82</v>
      </c>
      <c r="AY859" s="14" t="s">
        <v>127</v>
      </c>
      <c r="BE859" s="174">
        <f>IF(O859="základní",K859,0)</f>
        <v>903</v>
      </c>
      <c r="BF859" s="174">
        <f>IF(O859="snížená",K859,0)</f>
        <v>0</v>
      </c>
      <c r="BG859" s="174">
        <f>IF(O859="zákl. přenesená",K859,0)</f>
        <v>0</v>
      </c>
      <c r="BH859" s="174">
        <f>IF(O859="sníž. přenesená",K859,0)</f>
        <v>0</v>
      </c>
      <c r="BI859" s="174">
        <f>IF(O859="nulová",K859,0)</f>
        <v>0</v>
      </c>
      <c r="BJ859" s="14" t="s">
        <v>82</v>
      </c>
      <c r="BK859" s="174">
        <f>ROUND(P859*H859,2)</f>
        <v>903</v>
      </c>
      <c r="BL859" s="14" t="s">
        <v>1420</v>
      </c>
      <c r="BM859" s="173" t="s">
        <v>1636</v>
      </c>
    </row>
    <row r="860" spans="1:65" s="2" customFormat="1" ht="11.25">
      <c r="A860" s="28"/>
      <c r="B860" s="29"/>
      <c r="C860" s="30"/>
      <c r="D860" s="175" t="s">
        <v>129</v>
      </c>
      <c r="E860" s="30"/>
      <c r="F860" s="176" t="s">
        <v>1635</v>
      </c>
      <c r="G860" s="30"/>
      <c r="H860" s="30"/>
      <c r="I860" s="30"/>
      <c r="J860" s="30"/>
      <c r="K860" s="30"/>
      <c r="L860" s="30"/>
      <c r="M860" s="33"/>
      <c r="N860" s="177"/>
      <c r="O860" s="178"/>
      <c r="P860" s="65"/>
      <c r="Q860" s="65"/>
      <c r="R860" s="65"/>
      <c r="S860" s="65"/>
      <c r="T860" s="65"/>
      <c r="U860" s="65"/>
      <c r="V860" s="65"/>
      <c r="W860" s="65"/>
      <c r="X860" s="66"/>
      <c r="Y860" s="28"/>
      <c r="Z860" s="28"/>
      <c r="AA860" s="28"/>
      <c r="AB860" s="28"/>
      <c r="AC860" s="28"/>
      <c r="AD860" s="28"/>
      <c r="AE860" s="28"/>
      <c r="AT860" s="14" t="s">
        <v>129</v>
      </c>
      <c r="AU860" s="14" t="s">
        <v>82</v>
      </c>
    </row>
    <row r="861" spans="1:65" s="2" customFormat="1" ht="24.2" customHeight="1">
      <c r="A861" s="28"/>
      <c r="B861" s="29"/>
      <c r="C861" s="194" t="s">
        <v>1637</v>
      </c>
      <c r="D861" s="194" t="s">
        <v>1367</v>
      </c>
      <c r="E861" s="195" t="s">
        <v>1638</v>
      </c>
      <c r="F861" s="196" t="s">
        <v>1639</v>
      </c>
      <c r="G861" s="197" t="s">
        <v>694</v>
      </c>
      <c r="H861" s="198">
        <v>1</v>
      </c>
      <c r="I861" s="199">
        <v>0</v>
      </c>
      <c r="J861" s="199">
        <v>233</v>
      </c>
      <c r="K861" s="199">
        <f>ROUND(P861*H861,2)</f>
        <v>233</v>
      </c>
      <c r="L861" s="196" t="s">
        <v>126</v>
      </c>
      <c r="M861" s="33"/>
      <c r="N861" s="200" t="s">
        <v>1</v>
      </c>
      <c r="O861" s="169" t="s">
        <v>37</v>
      </c>
      <c r="P861" s="170">
        <f>I861+J861</f>
        <v>233</v>
      </c>
      <c r="Q861" s="170">
        <f>ROUND(I861*H861,2)</f>
        <v>0</v>
      </c>
      <c r="R861" s="170">
        <f>ROUND(J861*H861,2)</f>
        <v>233</v>
      </c>
      <c r="S861" s="171">
        <v>0</v>
      </c>
      <c r="T861" s="171">
        <f>S861*H861</f>
        <v>0</v>
      </c>
      <c r="U861" s="171">
        <v>0</v>
      </c>
      <c r="V861" s="171">
        <f>U861*H861</f>
        <v>0</v>
      </c>
      <c r="W861" s="171">
        <v>0</v>
      </c>
      <c r="X861" s="172">
        <f>W861*H861</f>
        <v>0</v>
      </c>
      <c r="Y861" s="28"/>
      <c r="Z861" s="28"/>
      <c r="AA861" s="28"/>
      <c r="AB861" s="28"/>
      <c r="AC861" s="28"/>
      <c r="AD861" s="28"/>
      <c r="AE861" s="28"/>
      <c r="AR861" s="173" t="s">
        <v>1420</v>
      </c>
      <c r="AT861" s="173" t="s">
        <v>1367</v>
      </c>
      <c r="AU861" s="173" t="s">
        <v>82</v>
      </c>
      <c r="AY861" s="14" t="s">
        <v>127</v>
      </c>
      <c r="BE861" s="174">
        <f>IF(O861="základní",K861,0)</f>
        <v>233</v>
      </c>
      <c r="BF861" s="174">
        <f>IF(O861="snížená",K861,0)</f>
        <v>0</v>
      </c>
      <c r="BG861" s="174">
        <f>IF(O861="zákl. přenesená",K861,0)</f>
        <v>0</v>
      </c>
      <c r="BH861" s="174">
        <f>IF(O861="sníž. přenesená",K861,0)</f>
        <v>0</v>
      </c>
      <c r="BI861" s="174">
        <f>IF(O861="nulová",K861,0)</f>
        <v>0</v>
      </c>
      <c r="BJ861" s="14" t="s">
        <v>82</v>
      </c>
      <c r="BK861" s="174">
        <f>ROUND(P861*H861,2)</f>
        <v>233</v>
      </c>
      <c r="BL861" s="14" t="s">
        <v>1420</v>
      </c>
      <c r="BM861" s="173" t="s">
        <v>1640</v>
      </c>
    </row>
    <row r="862" spans="1:65" s="2" customFormat="1" ht="39">
      <c r="A862" s="28"/>
      <c r="B862" s="29"/>
      <c r="C862" s="30"/>
      <c r="D862" s="175" t="s">
        <v>129</v>
      </c>
      <c r="E862" s="30"/>
      <c r="F862" s="176" t="s">
        <v>1641</v>
      </c>
      <c r="G862" s="30"/>
      <c r="H862" s="30"/>
      <c r="I862" s="30"/>
      <c r="J862" s="30"/>
      <c r="K862" s="30"/>
      <c r="L862" s="30"/>
      <c r="M862" s="33"/>
      <c r="N862" s="177"/>
      <c r="O862" s="178"/>
      <c r="P862" s="65"/>
      <c r="Q862" s="65"/>
      <c r="R862" s="65"/>
      <c r="S862" s="65"/>
      <c r="T862" s="65"/>
      <c r="U862" s="65"/>
      <c r="V862" s="65"/>
      <c r="W862" s="65"/>
      <c r="X862" s="66"/>
      <c r="Y862" s="28"/>
      <c r="Z862" s="28"/>
      <c r="AA862" s="28"/>
      <c r="AB862" s="28"/>
      <c r="AC862" s="28"/>
      <c r="AD862" s="28"/>
      <c r="AE862" s="28"/>
      <c r="AT862" s="14" t="s">
        <v>129</v>
      </c>
      <c r="AU862" s="14" t="s">
        <v>82</v>
      </c>
    </row>
    <row r="863" spans="1:65" s="2" customFormat="1" ht="24.2" customHeight="1">
      <c r="A863" s="28"/>
      <c r="B863" s="29"/>
      <c r="C863" s="194" t="s">
        <v>1642</v>
      </c>
      <c r="D863" s="194" t="s">
        <v>1367</v>
      </c>
      <c r="E863" s="195" t="s">
        <v>1643</v>
      </c>
      <c r="F863" s="196" t="s">
        <v>1644</v>
      </c>
      <c r="G863" s="197" t="s">
        <v>694</v>
      </c>
      <c r="H863" s="198">
        <v>1</v>
      </c>
      <c r="I863" s="199">
        <v>0</v>
      </c>
      <c r="J863" s="199">
        <v>471</v>
      </c>
      <c r="K863" s="199">
        <f>ROUND(P863*H863,2)</f>
        <v>471</v>
      </c>
      <c r="L863" s="196" t="s">
        <v>126</v>
      </c>
      <c r="M863" s="33"/>
      <c r="N863" s="200" t="s">
        <v>1</v>
      </c>
      <c r="O863" s="169" t="s">
        <v>37</v>
      </c>
      <c r="P863" s="170">
        <f>I863+J863</f>
        <v>471</v>
      </c>
      <c r="Q863" s="170">
        <f>ROUND(I863*H863,2)</f>
        <v>0</v>
      </c>
      <c r="R863" s="170">
        <f>ROUND(J863*H863,2)</f>
        <v>471</v>
      </c>
      <c r="S863" s="171">
        <v>0</v>
      </c>
      <c r="T863" s="171">
        <f>S863*H863</f>
        <v>0</v>
      </c>
      <c r="U863" s="171">
        <v>0</v>
      </c>
      <c r="V863" s="171">
        <f>U863*H863</f>
        <v>0</v>
      </c>
      <c r="W863" s="171">
        <v>0</v>
      </c>
      <c r="X863" s="172">
        <f>W863*H863</f>
        <v>0</v>
      </c>
      <c r="Y863" s="28"/>
      <c r="Z863" s="28"/>
      <c r="AA863" s="28"/>
      <c r="AB863" s="28"/>
      <c r="AC863" s="28"/>
      <c r="AD863" s="28"/>
      <c r="AE863" s="28"/>
      <c r="AR863" s="173" t="s">
        <v>1420</v>
      </c>
      <c r="AT863" s="173" t="s">
        <v>1367</v>
      </c>
      <c r="AU863" s="173" t="s">
        <v>82</v>
      </c>
      <c r="AY863" s="14" t="s">
        <v>127</v>
      </c>
      <c r="BE863" s="174">
        <f>IF(O863="základní",K863,0)</f>
        <v>471</v>
      </c>
      <c r="BF863" s="174">
        <f>IF(O863="snížená",K863,0)</f>
        <v>0</v>
      </c>
      <c r="BG863" s="174">
        <f>IF(O863="zákl. přenesená",K863,0)</f>
        <v>0</v>
      </c>
      <c r="BH863" s="174">
        <f>IF(O863="sníž. přenesená",K863,0)</f>
        <v>0</v>
      </c>
      <c r="BI863" s="174">
        <f>IF(O863="nulová",K863,0)</f>
        <v>0</v>
      </c>
      <c r="BJ863" s="14" t="s">
        <v>82</v>
      </c>
      <c r="BK863" s="174">
        <f>ROUND(P863*H863,2)</f>
        <v>471</v>
      </c>
      <c r="BL863" s="14" t="s">
        <v>1420</v>
      </c>
      <c r="BM863" s="173" t="s">
        <v>1645</v>
      </c>
    </row>
    <row r="864" spans="1:65" s="2" customFormat="1" ht="39">
      <c r="A864" s="28"/>
      <c r="B864" s="29"/>
      <c r="C864" s="30"/>
      <c r="D864" s="175" t="s">
        <v>129</v>
      </c>
      <c r="E864" s="30"/>
      <c r="F864" s="176" t="s">
        <v>1646</v>
      </c>
      <c r="G864" s="30"/>
      <c r="H864" s="30"/>
      <c r="I864" s="30"/>
      <c r="J864" s="30"/>
      <c r="K864" s="30"/>
      <c r="L864" s="30"/>
      <c r="M864" s="33"/>
      <c r="N864" s="177"/>
      <c r="O864" s="178"/>
      <c r="P864" s="65"/>
      <c r="Q864" s="65"/>
      <c r="R864" s="65"/>
      <c r="S864" s="65"/>
      <c r="T864" s="65"/>
      <c r="U864" s="65"/>
      <c r="V864" s="65"/>
      <c r="W864" s="65"/>
      <c r="X864" s="66"/>
      <c r="Y864" s="28"/>
      <c r="Z864" s="28"/>
      <c r="AA864" s="28"/>
      <c r="AB864" s="28"/>
      <c r="AC864" s="28"/>
      <c r="AD864" s="28"/>
      <c r="AE864" s="28"/>
      <c r="AT864" s="14" t="s">
        <v>129</v>
      </c>
      <c r="AU864" s="14" t="s">
        <v>82</v>
      </c>
    </row>
    <row r="865" spans="1:65" s="2" customFormat="1" ht="24.2" customHeight="1">
      <c r="A865" s="28"/>
      <c r="B865" s="29"/>
      <c r="C865" s="194" t="s">
        <v>1647</v>
      </c>
      <c r="D865" s="194" t="s">
        <v>1367</v>
      </c>
      <c r="E865" s="195" t="s">
        <v>1648</v>
      </c>
      <c r="F865" s="196" t="s">
        <v>1649</v>
      </c>
      <c r="G865" s="197" t="s">
        <v>125</v>
      </c>
      <c r="H865" s="198">
        <v>1</v>
      </c>
      <c r="I865" s="199">
        <v>0</v>
      </c>
      <c r="J865" s="199">
        <v>139</v>
      </c>
      <c r="K865" s="199">
        <f>ROUND(P865*H865,2)</f>
        <v>139</v>
      </c>
      <c r="L865" s="196" t="s">
        <v>126</v>
      </c>
      <c r="M865" s="33"/>
      <c r="N865" s="200" t="s">
        <v>1</v>
      </c>
      <c r="O865" s="169" t="s">
        <v>37</v>
      </c>
      <c r="P865" s="170">
        <f>I865+J865</f>
        <v>139</v>
      </c>
      <c r="Q865" s="170">
        <f>ROUND(I865*H865,2)</f>
        <v>0</v>
      </c>
      <c r="R865" s="170">
        <f>ROUND(J865*H865,2)</f>
        <v>139</v>
      </c>
      <c r="S865" s="171">
        <v>0</v>
      </c>
      <c r="T865" s="171">
        <f>S865*H865</f>
        <v>0</v>
      </c>
      <c r="U865" s="171">
        <v>0</v>
      </c>
      <c r="V865" s="171">
        <f>U865*H865</f>
        <v>0</v>
      </c>
      <c r="W865" s="171">
        <v>0</v>
      </c>
      <c r="X865" s="172">
        <f>W865*H865</f>
        <v>0</v>
      </c>
      <c r="Y865" s="28"/>
      <c r="Z865" s="28"/>
      <c r="AA865" s="28"/>
      <c r="AB865" s="28"/>
      <c r="AC865" s="28"/>
      <c r="AD865" s="28"/>
      <c r="AE865" s="28"/>
      <c r="AR865" s="173" t="s">
        <v>1420</v>
      </c>
      <c r="AT865" s="173" t="s">
        <v>1367</v>
      </c>
      <c r="AU865" s="173" t="s">
        <v>82</v>
      </c>
      <c r="AY865" s="14" t="s">
        <v>127</v>
      </c>
      <c r="BE865" s="174">
        <f>IF(O865="základní",K865,0)</f>
        <v>139</v>
      </c>
      <c r="BF865" s="174">
        <f>IF(O865="snížená",K865,0)</f>
        <v>0</v>
      </c>
      <c r="BG865" s="174">
        <f>IF(O865="zákl. přenesená",K865,0)</f>
        <v>0</v>
      </c>
      <c r="BH865" s="174">
        <f>IF(O865="sníž. přenesená",K865,0)</f>
        <v>0</v>
      </c>
      <c r="BI865" s="174">
        <f>IF(O865="nulová",K865,0)</f>
        <v>0</v>
      </c>
      <c r="BJ865" s="14" t="s">
        <v>82</v>
      </c>
      <c r="BK865" s="174">
        <f>ROUND(P865*H865,2)</f>
        <v>139</v>
      </c>
      <c r="BL865" s="14" t="s">
        <v>1420</v>
      </c>
      <c r="BM865" s="173" t="s">
        <v>1650</v>
      </c>
    </row>
    <row r="866" spans="1:65" s="2" customFormat="1" ht="29.25">
      <c r="A866" s="28"/>
      <c r="B866" s="29"/>
      <c r="C866" s="30"/>
      <c r="D866" s="175" t="s">
        <v>129</v>
      </c>
      <c r="E866" s="30"/>
      <c r="F866" s="176" t="s">
        <v>1651</v>
      </c>
      <c r="G866" s="30"/>
      <c r="H866" s="30"/>
      <c r="I866" s="30"/>
      <c r="J866" s="30"/>
      <c r="K866" s="30"/>
      <c r="L866" s="30"/>
      <c r="M866" s="33"/>
      <c r="N866" s="177"/>
      <c r="O866" s="178"/>
      <c r="P866" s="65"/>
      <c r="Q866" s="65"/>
      <c r="R866" s="65"/>
      <c r="S866" s="65"/>
      <c r="T866" s="65"/>
      <c r="U866" s="65"/>
      <c r="V866" s="65"/>
      <c r="W866" s="65"/>
      <c r="X866" s="66"/>
      <c r="Y866" s="28"/>
      <c r="Z866" s="28"/>
      <c r="AA866" s="28"/>
      <c r="AB866" s="28"/>
      <c r="AC866" s="28"/>
      <c r="AD866" s="28"/>
      <c r="AE866" s="28"/>
      <c r="AT866" s="14" t="s">
        <v>129</v>
      </c>
      <c r="AU866" s="14" t="s">
        <v>82</v>
      </c>
    </row>
    <row r="867" spans="1:65" s="2" customFormat="1" ht="24.2" customHeight="1">
      <c r="A867" s="28"/>
      <c r="B867" s="29"/>
      <c r="C867" s="194" t="s">
        <v>1652</v>
      </c>
      <c r="D867" s="194" t="s">
        <v>1367</v>
      </c>
      <c r="E867" s="195" t="s">
        <v>1653</v>
      </c>
      <c r="F867" s="196" t="s">
        <v>1654</v>
      </c>
      <c r="G867" s="197" t="s">
        <v>125</v>
      </c>
      <c r="H867" s="198">
        <v>1</v>
      </c>
      <c r="I867" s="199">
        <v>0</v>
      </c>
      <c r="J867" s="199">
        <v>260</v>
      </c>
      <c r="K867" s="199">
        <f>ROUND(P867*H867,2)</f>
        <v>260</v>
      </c>
      <c r="L867" s="196" t="s">
        <v>126</v>
      </c>
      <c r="M867" s="33"/>
      <c r="N867" s="200" t="s">
        <v>1</v>
      </c>
      <c r="O867" s="169" t="s">
        <v>37</v>
      </c>
      <c r="P867" s="170">
        <f>I867+J867</f>
        <v>260</v>
      </c>
      <c r="Q867" s="170">
        <f>ROUND(I867*H867,2)</f>
        <v>0</v>
      </c>
      <c r="R867" s="170">
        <f>ROUND(J867*H867,2)</f>
        <v>260</v>
      </c>
      <c r="S867" s="171">
        <v>0</v>
      </c>
      <c r="T867" s="171">
        <f>S867*H867</f>
        <v>0</v>
      </c>
      <c r="U867" s="171">
        <v>0</v>
      </c>
      <c r="V867" s="171">
        <f>U867*H867</f>
        <v>0</v>
      </c>
      <c r="W867" s="171">
        <v>0</v>
      </c>
      <c r="X867" s="172">
        <f>W867*H867</f>
        <v>0</v>
      </c>
      <c r="Y867" s="28"/>
      <c r="Z867" s="28"/>
      <c r="AA867" s="28"/>
      <c r="AB867" s="28"/>
      <c r="AC867" s="28"/>
      <c r="AD867" s="28"/>
      <c r="AE867" s="28"/>
      <c r="AR867" s="173" t="s">
        <v>1420</v>
      </c>
      <c r="AT867" s="173" t="s">
        <v>1367</v>
      </c>
      <c r="AU867" s="173" t="s">
        <v>82</v>
      </c>
      <c r="AY867" s="14" t="s">
        <v>127</v>
      </c>
      <c r="BE867" s="174">
        <f>IF(O867="základní",K867,0)</f>
        <v>260</v>
      </c>
      <c r="BF867" s="174">
        <f>IF(O867="snížená",K867,0)</f>
        <v>0</v>
      </c>
      <c r="BG867" s="174">
        <f>IF(O867="zákl. přenesená",K867,0)</f>
        <v>0</v>
      </c>
      <c r="BH867" s="174">
        <f>IF(O867="sníž. přenesená",K867,0)</f>
        <v>0</v>
      </c>
      <c r="BI867" s="174">
        <f>IF(O867="nulová",K867,0)</f>
        <v>0</v>
      </c>
      <c r="BJ867" s="14" t="s">
        <v>82</v>
      </c>
      <c r="BK867" s="174">
        <f>ROUND(P867*H867,2)</f>
        <v>260</v>
      </c>
      <c r="BL867" s="14" t="s">
        <v>1420</v>
      </c>
      <c r="BM867" s="173" t="s">
        <v>1655</v>
      </c>
    </row>
    <row r="868" spans="1:65" s="2" customFormat="1" ht="29.25">
      <c r="A868" s="28"/>
      <c r="B868" s="29"/>
      <c r="C868" s="30"/>
      <c r="D868" s="175" t="s">
        <v>129</v>
      </c>
      <c r="E868" s="30"/>
      <c r="F868" s="176" t="s">
        <v>1656</v>
      </c>
      <c r="G868" s="30"/>
      <c r="H868" s="30"/>
      <c r="I868" s="30"/>
      <c r="J868" s="30"/>
      <c r="K868" s="30"/>
      <c r="L868" s="30"/>
      <c r="M868" s="33"/>
      <c r="N868" s="177"/>
      <c r="O868" s="178"/>
      <c r="P868" s="65"/>
      <c r="Q868" s="65"/>
      <c r="R868" s="65"/>
      <c r="S868" s="65"/>
      <c r="T868" s="65"/>
      <c r="U868" s="65"/>
      <c r="V868" s="65"/>
      <c r="W868" s="65"/>
      <c r="X868" s="66"/>
      <c r="Y868" s="28"/>
      <c r="Z868" s="28"/>
      <c r="AA868" s="28"/>
      <c r="AB868" s="28"/>
      <c r="AC868" s="28"/>
      <c r="AD868" s="28"/>
      <c r="AE868" s="28"/>
      <c r="AT868" s="14" t="s">
        <v>129</v>
      </c>
      <c r="AU868" s="14" t="s">
        <v>82</v>
      </c>
    </row>
    <row r="869" spans="1:65" s="2" customFormat="1" ht="37.9" customHeight="1">
      <c r="A869" s="28"/>
      <c r="B869" s="29"/>
      <c r="C869" s="194" t="s">
        <v>1657</v>
      </c>
      <c r="D869" s="194" t="s">
        <v>1367</v>
      </c>
      <c r="E869" s="195" t="s">
        <v>1658</v>
      </c>
      <c r="F869" s="196" t="s">
        <v>1659</v>
      </c>
      <c r="G869" s="197" t="s">
        <v>125</v>
      </c>
      <c r="H869" s="198">
        <v>1</v>
      </c>
      <c r="I869" s="199">
        <v>0</v>
      </c>
      <c r="J869" s="199">
        <v>27400</v>
      </c>
      <c r="K869" s="199">
        <f>ROUND(P869*H869,2)</f>
        <v>27400</v>
      </c>
      <c r="L869" s="196" t="s">
        <v>126</v>
      </c>
      <c r="M869" s="33"/>
      <c r="N869" s="200" t="s">
        <v>1</v>
      </c>
      <c r="O869" s="169" t="s">
        <v>37</v>
      </c>
      <c r="P869" s="170">
        <f>I869+J869</f>
        <v>27400</v>
      </c>
      <c r="Q869" s="170">
        <f>ROUND(I869*H869,2)</f>
        <v>0</v>
      </c>
      <c r="R869" s="170">
        <f>ROUND(J869*H869,2)</f>
        <v>27400</v>
      </c>
      <c r="S869" s="171">
        <v>0</v>
      </c>
      <c r="T869" s="171">
        <f>S869*H869</f>
        <v>0</v>
      </c>
      <c r="U869" s="171">
        <v>0</v>
      </c>
      <c r="V869" s="171">
        <f>U869*H869</f>
        <v>0</v>
      </c>
      <c r="W869" s="171">
        <v>0</v>
      </c>
      <c r="X869" s="172">
        <f>W869*H869</f>
        <v>0</v>
      </c>
      <c r="Y869" s="28"/>
      <c r="Z869" s="28"/>
      <c r="AA869" s="28"/>
      <c r="AB869" s="28"/>
      <c r="AC869" s="28"/>
      <c r="AD869" s="28"/>
      <c r="AE869" s="28"/>
      <c r="AR869" s="173" t="s">
        <v>82</v>
      </c>
      <c r="AT869" s="173" t="s">
        <v>1367</v>
      </c>
      <c r="AU869" s="173" t="s">
        <v>82</v>
      </c>
      <c r="AY869" s="14" t="s">
        <v>127</v>
      </c>
      <c r="BE869" s="174">
        <f>IF(O869="základní",K869,0)</f>
        <v>27400</v>
      </c>
      <c r="BF869" s="174">
        <f>IF(O869="snížená",K869,0)</f>
        <v>0</v>
      </c>
      <c r="BG869" s="174">
        <f>IF(O869="zákl. přenesená",K869,0)</f>
        <v>0</v>
      </c>
      <c r="BH869" s="174">
        <f>IF(O869="sníž. přenesená",K869,0)</f>
        <v>0</v>
      </c>
      <c r="BI869" s="174">
        <f>IF(O869="nulová",K869,0)</f>
        <v>0</v>
      </c>
      <c r="BJ869" s="14" t="s">
        <v>82</v>
      </c>
      <c r="BK869" s="174">
        <f>ROUND(P869*H869,2)</f>
        <v>27400</v>
      </c>
      <c r="BL869" s="14" t="s">
        <v>82</v>
      </c>
      <c r="BM869" s="173" t="s">
        <v>1660</v>
      </c>
    </row>
    <row r="870" spans="1:65" s="2" customFormat="1" ht="48.75">
      <c r="A870" s="28"/>
      <c r="B870" s="29"/>
      <c r="C870" s="30"/>
      <c r="D870" s="175" t="s">
        <v>129</v>
      </c>
      <c r="E870" s="30"/>
      <c r="F870" s="176" t="s">
        <v>1661</v>
      </c>
      <c r="G870" s="30"/>
      <c r="H870" s="30"/>
      <c r="I870" s="30"/>
      <c r="J870" s="30"/>
      <c r="K870" s="30"/>
      <c r="L870" s="30"/>
      <c r="M870" s="33"/>
      <c r="N870" s="177"/>
      <c r="O870" s="178"/>
      <c r="P870" s="65"/>
      <c r="Q870" s="65"/>
      <c r="R870" s="65"/>
      <c r="S870" s="65"/>
      <c r="T870" s="65"/>
      <c r="U870" s="65"/>
      <c r="V870" s="65"/>
      <c r="W870" s="65"/>
      <c r="X870" s="66"/>
      <c r="Y870" s="28"/>
      <c r="Z870" s="28"/>
      <c r="AA870" s="28"/>
      <c r="AB870" s="28"/>
      <c r="AC870" s="28"/>
      <c r="AD870" s="28"/>
      <c r="AE870" s="28"/>
      <c r="AT870" s="14" t="s">
        <v>129</v>
      </c>
      <c r="AU870" s="14" t="s">
        <v>82</v>
      </c>
    </row>
    <row r="871" spans="1:65" s="2" customFormat="1" ht="37.9" customHeight="1">
      <c r="A871" s="28"/>
      <c r="B871" s="29"/>
      <c r="C871" s="194" t="s">
        <v>1662</v>
      </c>
      <c r="D871" s="194" t="s">
        <v>1367</v>
      </c>
      <c r="E871" s="195" t="s">
        <v>1663</v>
      </c>
      <c r="F871" s="196" t="s">
        <v>1664</v>
      </c>
      <c r="G871" s="197" t="s">
        <v>125</v>
      </c>
      <c r="H871" s="198">
        <v>1</v>
      </c>
      <c r="I871" s="199">
        <v>0</v>
      </c>
      <c r="J871" s="199">
        <v>38000</v>
      </c>
      <c r="K871" s="199">
        <f>ROUND(P871*H871,2)</f>
        <v>38000</v>
      </c>
      <c r="L871" s="196" t="s">
        <v>126</v>
      </c>
      <c r="M871" s="33"/>
      <c r="N871" s="200" t="s">
        <v>1</v>
      </c>
      <c r="O871" s="169" t="s">
        <v>37</v>
      </c>
      <c r="P871" s="170">
        <f>I871+J871</f>
        <v>38000</v>
      </c>
      <c r="Q871" s="170">
        <f>ROUND(I871*H871,2)</f>
        <v>0</v>
      </c>
      <c r="R871" s="170">
        <f>ROUND(J871*H871,2)</f>
        <v>38000</v>
      </c>
      <c r="S871" s="171">
        <v>0</v>
      </c>
      <c r="T871" s="171">
        <f>S871*H871</f>
        <v>0</v>
      </c>
      <c r="U871" s="171">
        <v>0</v>
      </c>
      <c r="V871" s="171">
        <f>U871*H871</f>
        <v>0</v>
      </c>
      <c r="W871" s="171">
        <v>0</v>
      </c>
      <c r="X871" s="172">
        <f>W871*H871</f>
        <v>0</v>
      </c>
      <c r="Y871" s="28"/>
      <c r="Z871" s="28"/>
      <c r="AA871" s="28"/>
      <c r="AB871" s="28"/>
      <c r="AC871" s="28"/>
      <c r="AD871" s="28"/>
      <c r="AE871" s="28"/>
      <c r="AR871" s="173" t="s">
        <v>82</v>
      </c>
      <c r="AT871" s="173" t="s">
        <v>1367</v>
      </c>
      <c r="AU871" s="173" t="s">
        <v>82</v>
      </c>
      <c r="AY871" s="14" t="s">
        <v>127</v>
      </c>
      <c r="BE871" s="174">
        <f>IF(O871="základní",K871,0)</f>
        <v>38000</v>
      </c>
      <c r="BF871" s="174">
        <f>IF(O871="snížená",K871,0)</f>
        <v>0</v>
      </c>
      <c r="BG871" s="174">
        <f>IF(O871="zákl. přenesená",K871,0)</f>
        <v>0</v>
      </c>
      <c r="BH871" s="174">
        <f>IF(O871="sníž. přenesená",K871,0)</f>
        <v>0</v>
      </c>
      <c r="BI871" s="174">
        <f>IF(O871="nulová",K871,0)</f>
        <v>0</v>
      </c>
      <c r="BJ871" s="14" t="s">
        <v>82</v>
      </c>
      <c r="BK871" s="174">
        <f>ROUND(P871*H871,2)</f>
        <v>38000</v>
      </c>
      <c r="BL871" s="14" t="s">
        <v>82</v>
      </c>
      <c r="BM871" s="173" t="s">
        <v>1665</v>
      </c>
    </row>
    <row r="872" spans="1:65" s="2" customFormat="1" ht="48.75">
      <c r="A872" s="28"/>
      <c r="B872" s="29"/>
      <c r="C872" s="30"/>
      <c r="D872" s="175" t="s">
        <v>129</v>
      </c>
      <c r="E872" s="30"/>
      <c r="F872" s="176" t="s">
        <v>1666</v>
      </c>
      <c r="G872" s="30"/>
      <c r="H872" s="30"/>
      <c r="I872" s="30"/>
      <c r="J872" s="30"/>
      <c r="K872" s="30"/>
      <c r="L872" s="30"/>
      <c r="M872" s="33"/>
      <c r="N872" s="177"/>
      <c r="O872" s="178"/>
      <c r="P872" s="65"/>
      <c r="Q872" s="65"/>
      <c r="R872" s="65"/>
      <c r="S872" s="65"/>
      <c r="T872" s="65"/>
      <c r="U872" s="65"/>
      <c r="V872" s="65"/>
      <c r="W872" s="65"/>
      <c r="X872" s="66"/>
      <c r="Y872" s="28"/>
      <c r="Z872" s="28"/>
      <c r="AA872" s="28"/>
      <c r="AB872" s="28"/>
      <c r="AC872" s="28"/>
      <c r="AD872" s="28"/>
      <c r="AE872" s="28"/>
      <c r="AT872" s="14" t="s">
        <v>129</v>
      </c>
      <c r="AU872" s="14" t="s">
        <v>82</v>
      </c>
    </row>
    <row r="873" spans="1:65" s="2" customFormat="1" ht="24.2" customHeight="1">
      <c r="A873" s="28"/>
      <c r="B873" s="29"/>
      <c r="C873" s="194" t="s">
        <v>1667</v>
      </c>
      <c r="D873" s="194" t="s">
        <v>1367</v>
      </c>
      <c r="E873" s="195" t="s">
        <v>1668</v>
      </c>
      <c r="F873" s="196" t="s">
        <v>1669</v>
      </c>
      <c r="G873" s="197" t="s">
        <v>125</v>
      </c>
      <c r="H873" s="198">
        <v>1</v>
      </c>
      <c r="I873" s="199">
        <v>0</v>
      </c>
      <c r="J873" s="199">
        <v>2090</v>
      </c>
      <c r="K873" s="199">
        <f>ROUND(P873*H873,2)</f>
        <v>2090</v>
      </c>
      <c r="L873" s="196" t="s">
        <v>126</v>
      </c>
      <c r="M873" s="33"/>
      <c r="N873" s="200" t="s">
        <v>1</v>
      </c>
      <c r="O873" s="169" t="s">
        <v>37</v>
      </c>
      <c r="P873" s="170">
        <f>I873+J873</f>
        <v>2090</v>
      </c>
      <c r="Q873" s="170">
        <f>ROUND(I873*H873,2)</f>
        <v>0</v>
      </c>
      <c r="R873" s="170">
        <f>ROUND(J873*H873,2)</f>
        <v>2090</v>
      </c>
      <c r="S873" s="171">
        <v>0</v>
      </c>
      <c r="T873" s="171">
        <f>S873*H873</f>
        <v>0</v>
      </c>
      <c r="U873" s="171">
        <v>0</v>
      </c>
      <c r="V873" s="171">
        <f>U873*H873</f>
        <v>0</v>
      </c>
      <c r="W873" s="171">
        <v>0</v>
      </c>
      <c r="X873" s="172">
        <f>W873*H873</f>
        <v>0</v>
      </c>
      <c r="Y873" s="28"/>
      <c r="Z873" s="28"/>
      <c r="AA873" s="28"/>
      <c r="AB873" s="28"/>
      <c r="AC873" s="28"/>
      <c r="AD873" s="28"/>
      <c r="AE873" s="28"/>
      <c r="AR873" s="173" t="s">
        <v>1420</v>
      </c>
      <c r="AT873" s="173" t="s">
        <v>1367</v>
      </c>
      <c r="AU873" s="173" t="s">
        <v>82</v>
      </c>
      <c r="AY873" s="14" t="s">
        <v>127</v>
      </c>
      <c r="BE873" s="174">
        <f>IF(O873="základní",K873,0)</f>
        <v>2090</v>
      </c>
      <c r="BF873" s="174">
        <f>IF(O873="snížená",K873,0)</f>
        <v>0</v>
      </c>
      <c r="BG873" s="174">
        <f>IF(O873="zákl. přenesená",K873,0)</f>
        <v>0</v>
      </c>
      <c r="BH873" s="174">
        <f>IF(O873="sníž. přenesená",K873,0)</f>
        <v>0</v>
      </c>
      <c r="BI873" s="174">
        <f>IF(O873="nulová",K873,0)</f>
        <v>0</v>
      </c>
      <c r="BJ873" s="14" t="s">
        <v>82</v>
      </c>
      <c r="BK873" s="174">
        <f>ROUND(P873*H873,2)</f>
        <v>2090</v>
      </c>
      <c r="BL873" s="14" t="s">
        <v>1420</v>
      </c>
      <c r="BM873" s="173" t="s">
        <v>1670</v>
      </c>
    </row>
    <row r="874" spans="1:65" s="2" customFormat="1" ht="19.5">
      <c r="A874" s="28"/>
      <c r="B874" s="29"/>
      <c r="C874" s="30"/>
      <c r="D874" s="175" t="s">
        <v>129</v>
      </c>
      <c r="E874" s="30"/>
      <c r="F874" s="176" t="s">
        <v>1671</v>
      </c>
      <c r="G874" s="30"/>
      <c r="H874" s="30"/>
      <c r="I874" s="30"/>
      <c r="J874" s="30"/>
      <c r="K874" s="30"/>
      <c r="L874" s="30"/>
      <c r="M874" s="33"/>
      <c r="N874" s="177"/>
      <c r="O874" s="178"/>
      <c r="P874" s="65"/>
      <c r="Q874" s="65"/>
      <c r="R874" s="65"/>
      <c r="S874" s="65"/>
      <c r="T874" s="65"/>
      <c r="U874" s="65"/>
      <c r="V874" s="65"/>
      <c r="W874" s="65"/>
      <c r="X874" s="66"/>
      <c r="Y874" s="28"/>
      <c r="Z874" s="28"/>
      <c r="AA874" s="28"/>
      <c r="AB874" s="28"/>
      <c r="AC874" s="28"/>
      <c r="AD874" s="28"/>
      <c r="AE874" s="28"/>
      <c r="AT874" s="14" t="s">
        <v>129</v>
      </c>
      <c r="AU874" s="14" t="s">
        <v>82</v>
      </c>
    </row>
    <row r="875" spans="1:65" s="2" customFormat="1" ht="24.2" customHeight="1">
      <c r="A875" s="28"/>
      <c r="B875" s="29"/>
      <c r="C875" s="194" t="s">
        <v>1672</v>
      </c>
      <c r="D875" s="194" t="s">
        <v>1367</v>
      </c>
      <c r="E875" s="195" t="s">
        <v>1673</v>
      </c>
      <c r="F875" s="196" t="s">
        <v>1674</v>
      </c>
      <c r="G875" s="197" t="s">
        <v>125</v>
      </c>
      <c r="H875" s="198">
        <v>1</v>
      </c>
      <c r="I875" s="199">
        <v>0</v>
      </c>
      <c r="J875" s="199">
        <v>148</v>
      </c>
      <c r="K875" s="199">
        <f>ROUND(P875*H875,2)</f>
        <v>148</v>
      </c>
      <c r="L875" s="196" t="s">
        <v>126</v>
      </c>
      <c r="M875" s="33"/>
      <c r="N875" s="200" t="s">
        <v>1</v>
      </c>
      <c r="O875" s="169" t="s">
        <v>37</v>
      </c>
      <c r="P875" s="170">
        <f>I875+J875</f>
        <v>148</v>
      </c>
      <c r="Q875" s="170">
        <f>ROUND(I875*H875,2)</f>
        <v>0</v>
      </c>
      <c r="R875" s="170">
        <f>ROUND(J875*H875,2)</f>
        <v>148</v>
      </c>
      <c r="S875" s="171">
        <v>0</v>
      </c>
      <c r="T875" s="171">
        <f>S875*H875</f>
        <v>0</v>
      </c>
      <c r="U875" s="171">
        <v>0</v>
      </c>
      <c r="V875" s="171">
        <f>U875*H875</f>
        <v>0</v>
      </c>
      <c r="W875" s="171">
        <v>0</v>
      </c>
      <c r="X875" s="172">
        <f>W875*H875</f>
        <v>0</v>
      </c>
      <c r="Y875" s="28"/>
      <c r="Z875" s="28"/>
      <c r="AA875" s="28"/>
      <c r="AB875" s="28"/>
      <c r="AC875" s="28"/>
      <c r="AD875" s="28"/>
      <c r="AE875" s="28"/>
      <c r="AR875" s="173" t="s">
        <v>1420</v>
      </c>
      <c r="AT875" s="173" t="s">
        <v>1367</v>
      </c>
      <c r="AU875" s="173" t="s">
        <v>82</v>
      </c>
      <c r="AY875" s="14" t="s">
        <v>127</v>
      </c>
      <c r="BE875" s="174">
        <f>IF(O875="základní",K875,0)</f>
        <v>148</v>
      </c>
      <c r="BF875" s="174">
        <f>IF(O875="snížená",K875,0)</f>
        <v>0</v>
      </c>
      <c r="BG875" s="174">
        <f>IF(O875="zákl. přenesená",K875,0)</f>
        <v>0</v>
      </c>
      <c r="BH875" s="174">
        <f>IF(O875="sníž. přenesená",K875,0)</f>
        <v>0</v>
      </c>
      <c r="BI875" s="174">
        <f>IF(O875="nulová",K875,0)</f>
        <v>0</v>
      </c>
      <c r="BJ875" s="14" t="s">
        <v>82</v>
      </c>
      <c r="BK875" s="174">
        <f>ROUND(P875*H875,2)</f>
        <v>148</v>
      </c>
      <c r="BL875" s="14" t="s">
        <v>1420</v>
      </c>
      <c r="BM875" s="173" t="s">
        <v>1675</v>
      </c>
    </row>
    <row r="876" spans="1:65" s="2" customFormat="1" ht="48.75">
      <c r="A876" s="28"/>
      <c r="B876" s="29"/>
      <c r="C876" s="30"/>
      <c r="D876" s="175" t="s">
        <v>129</v>
      </c>
      <c r="E876" s="30"/>
      <c r="F876" s="176" t="s">
        <v>1676</v>
      </c>
      <c r="G876" s="30"/>
      <c r="H876" s="30"/>
      <c r="I876" s="30"/>
      <c r="J876" s="30"/>
      <c r="K876" s="30"/>
      <c r="L876" s="30"/>
      <c r="M876" s="33"/>
      <c r="N876" s="177"/>
      <c r="O876" s="178"/>
      <c r="P876" s="65"/>
      <c r="Q876" s="65"/>
      <c r="R876" s="65"/>
      <c r="S876" s="65"/>
      <c r="T876" s="65"/>
      <c r="U876" s="65"/>
      <c r="V876" s="65"/>
      <c r="W876" s="65"/>
      <c r="X876" s="66"/>
      <c r="Y876" s="28"/>
      <c r="Z876" s="28"/>
      <c r="AA876" s="28"/>
      <c r="AB876" s="28"/>
      <c r="AC876" s="28"/>
      <c r="AD876" s="28"/>
      <c r="AE876" s="28"/>
      <c r="AT876" s="14" t="s">
        <v>129</v>
      </c>
      <c r="AU876" s="14" t="s">
        <v>82</v>
      </c>
    </row>
    <row r="877" spans="1:65" s="2" customFormat="1" ht="24.2" customHeight="1">
      <c r="A877" s="28"/>
      <c r="B877" s="29"/>
      <c r="C877" s="194" t="s">
        <v>1677</v>
      </c>
      <c r="D877" s="194" t="s">
        <v>1367</v>
      </c>
      <c r="E877" s="195" t="s">
        <v>1678</v>
      </c>
      <c r="F877" s="196" t="s">
        <v>1679</v>
      </c>
      <c r="G877" s="197" t="s">
        <v>694</v>
      </c>
      <c r="H877" s="198">
        <v>1</v>
      </c>
      <c r="I877" s="199">
        <v>0</v>
      </c>
      <c r="J877" s="199">
        <v>227</v>
      </c>
      <c r="K877" s="199">
        <f>ROUND(P877*H877,2)</f>
        <v>227</v>
      </c>
      <c r="L877" s="196" t="s">
        <v>126</v>
      </c>
      <c r="M877" s="33"/>
      <c r="N877" s="200" t="s">
        <v>1</v>
      </c>
      <c r="O877" s="169" t="s">
        <v>37</v>
      </c>
      <c r="P877" s="170">
        <f>I877+J877</f>
        <v>227</v>
      </c>
      <c r="Q877" s="170">
        <f>ROUND(I877*H877,2)</f>
        <v>0</v>
      </c>
      <c r="R877" s="170">
        <f>ROUND(J877*H877,2)</f>
        <v>227</v>
      </c>
      <c r="S877" s="171">
        <v>0</v>
      </c>
      <c r="T877" s="171">
        <f>S877*H877</f>
        <v>0</v>
      </c>
      <c r="U877" s="171">
        <v>0</v>
      </c>
      <c r="V877" s="171">
        <f>U877*H877</f>
        <v>0</v>
      </c>
      <c r="W877" s="171">
        <v>0</v>
      </c>
      <c r="X877" s="172">
        <f>W877*H877</f>
        <v>0</v>
      </c>
      <c r="Y877" s="28"/>
      <c r="Z877" s="28"/>
      <c r="AA877" s="28"/>
      <c r="AB877" s="28"/>
      <c r="AC877" s="28"/>
      <c r="AD877" s="28"/>
      <c r="AE877" s="28"/>
      <c r="AR877" s="173" t="s">
        <v>1420</v>
      </c>
      <c r="AT877" s="173" t="s">
        <v>1367</v>
      </c>
      <c r="AU877" s="173" t="s">
        <v>82</v>
      </c>
      <c r="AY877" s="14" t="s">
        <v>127</v>
      </c>
      <c r="BE877" s="174">
        <f>IF(O877="základní",K877,0)</f>
        <v>227</v>
      </c>
      <c r="BF877" s="174">
        <f>IF(O877="snížená",K877,0)</f>
        <v>0</v>
      </c>
      <c r="BG877" s="174">
        <f>IF(O877="zákl. přenesená",K877,0)</f>
        <v>0</v>
      </c>
      <c r="BH877" s="174">
        <f>IF(O877="sníž. přenesená",K877,0)</f>
        <v>0</v>
      </c>
      <c r="BI877" s="174">
        <f>IF(O877="nulová",K877,0)</f>
        <v>0</v>
      </c>
      <c r="BJ877" s="14" t="s">
        <v>82</v>
      </c>
      <c r="BK877" s="174">
        <f>ROUND(P877*H877,2)</f>
        <v>227</v>
      </c>
      <c r="BL877" s="14" t="s">
        <v>1420</v>
      </c>
      <c r="BM877" s="173" t="s">
        <v>1680</v>
      </c>
    </row>
    <row r="878" spans="1:65" s="2" customFormat="1" ht="48.75">
      <c r="A878" s="28"/>
      <c r="B878" s="29"/>
      <c r="C878" s="30"/>
      <c r="D878" s="175" t="s">
        <v>129</v>
      </c>
      <c r="E878" s="30"/>
      <c r="F878" s="176" t="s">
        <v>1681</v>
      </c>
      <c r="G878" s="30"/>
      <c r="H878" s="30"/>
      <c r="I878" s="30"/>
      <c r="J878" s="30"/>
      <c r="K878" s="30"/>
      <c r="L878" s="30"/>
      <c r="M878" s="33"/>
      <c r="N878" s="177"/>
      <c r="O878" s="178"/>
      <c r="P878" s="65"/>
      <c r="Q878" s="65"/>
      <c r="R878" s="65"/>
      <c r="S878" s="65"/>
      <c r="T878" s="65"/>
      <c r="U878" s="65"/>
      <c r="V878" s="65"/>
      <c r="W878" s="65"/>
      <c r="X878" s="66"/>
      <c r="Y878" s="28"/>
      <c r="Z878" s="28"/>
      <c r="AA878" s="28"/>
      <c r="AB878" s="28"/>
      <c r="AC878" s="28"/>
      <c r="AD878" s="28"/>
      <c r="AE878" s="28"/>
      <c r="AT878" s="14" t="s">
        <v>129</v>
      </c>
      <c r="AU878" s="14" t="s">
        <v>82</v>
      </c>
    </row>
    <row r="879" spans="1:65" s="2" customFormat="1" ht="24.2" customHeight="1">
      <c r="A879" s="28"/>
      <c r="B879" s="29"/>
      <c r="C879" s="194" t="s">
        <v>1682</v>
      </c>
      <c r="D879" s="194" t="s">
        <v>1367</v>
      </c>
      <c r="E879" s="195" t="s">
        <v>1683</v>
      </c>
      <c r="F879" s="196" t="s">
        <v>1684</v>
      </c>
      <c r="G879" s="197" t="s">
        <v>125</v>
      </c>
      <c r="H879" s="198">
        <v>1</v>
      </c>
      <c r="I879" s="199">
        <v>0</v>
      </c>
      <c r="J879" s="199">
        <v>474</v>
      </c>
      <c r="K879" s="199">
        <f>ROUND(P879*H879,2)</f>
        <v>474</v>
      </c>
      <c r="L879" s="196" t="s">
        <v>126</v>
      </c>
      <c r="M879" s="33"/>
      <c r="N879" s="200" t="s">
        <v>1</v>
      </c>
      <c r="O879" s="169" t="s">
        <v>37</v>
      </c>
      <c r="P879" s="170">
        <f>I879+J879</f>
        <v>474</v>
      </c>
      <c r="Q879" s="170">
        <f>ROUND(I879*H879,2)</f>
        <v>0</v>
      </c>
      <c r="R879" s="170">
        <f>ROUND(J879*H879,2)</f>
        <v>474</v>
      </c>
      <c r="S879" s="171">
        <v>0</v>
      </c>
      <c r="T879" s="171">
        <f>S879*H879</f>
        <v>0</v>
      </c>
      <c r="U879" s="171">
        <v>0</v>
      </c>
      <c r="V879" s="171">
        <f>U879*H879</f>
        <v>0</v>
      </c>
      <c r="W879" s="171">
        <v>0</v>
      </c>
      <c r="X879" s="172">
        <f>W879*H879</f>
        <v>0</v>
      </c>
      <c r="Y879" s="28"/>
      <c r="Z879" s="28"/>
      <c r="AA879" s="28"/>
      <c r="AB879" s="28"/>
      <c r="AC879" s="28"/>
      <c r="AD879" s="28"/>
      <c r="AE879" s="28"/>
      <c r="AR879" s="173" t="s">
        <v>1420</v>
      </c>
      <c r="AT879" s="173" t="s">
        <v>1367</v>
      </c>
      <c r="AU879" s="173" t="s">
        <v>82</v>
      </c>
      <c r="AY879" s="14" t="s">
        <v>127</v>
      </c>
      <c r="BE879" s="174">
        <f>IF(O879="základní",K879,0)</f>
        <v>474</v>
      </c>
      <c r="BF879" s="174">
        <f>IF(O879="snížená",K879,0)</f>
        <v>0</v>
      </c>
      <c r="BG879" s="174">
        <f>IF(O879="zákl. přenesená",K879,0)</f>
        <v>0</v>
      </c>
      <c r="BH879" s="174">
        <f>IF(O879="sníž. přenesená",K879,0)</f>
        <v>0</v>
      </c>
      <c r="BI879" s="174">
        <f>IF(O879="nulová",K879,0)</f>
        <v>0</v>
      </c>
      <c r="BJ879" s="14" t="s">
        <v>82</v>
      </c>
      <c r="BK879" s="174">
        <f>ROUND(P879*H879,2)</f>
        <v>474</v>
      </c>
      <c r="BL879" s="14" t="s">
        <v>1420</v>
      </c>
      <c r="BM879" s="173" t="s">
        <v>1685</v>
      </c>
    </row>
    <row r="880" spans="1:65" s="2" customFormat="1" ht="11.25">
      <c r="A880" s="28"/>
      <c r="B880" s="29"/>
      <c r="C880" s="30"/>
      <c r="D880" s="175" t="s">
        <v>129</v>
      </c>
      <c r="E880" s="30"/>
      <c r="F880" s="176" t="s">
        <v>1684</v>
      </c>
      <c r="G880" s="30"/>
      <c r="H880" s="30"/>
      <c r="I880" s="30"/>
      <c r="J880" s="30"/>
      <c r="K880" s="30"/>
      <c r="L880" s="30"/>
      <c r="M880" s="33"/>
      <c r="N880" s="177"/>
      <c r="O880" s="178"/>
      <c r="P880" s="65"/>
      <c r="Q880" s="65"/>
      <c r="R880" s="65"/>
      <c r="S880" s="65"/>
      <c r="T880" s="65"/>
      <c r="U880" s="65"/>
      <c r="V880" s="65"/>
      <c r="W880" s="65"/>
      <c r="X880" s="66"/>
      <c r="Y880" s="28"/>
      <c r="Z880" s="28"/>
      <c r="AA880" s="28"/>
      <c r="AB880" s="28"/>
      <c r="AC880" s="28"/>
      <c r="AD880" s="28"/>
      <c r="AE880" s="28"/>
      <c r="AT880" s="14" t="s">
        <v>129</v>
      </c>
      <c r="AU880" s="14" t="s">
        <v>82</v>
      </c>
    </row>
    <row r="881" spans="1:65" s="2" customFormat="1" ht="24.2" customHeight="1">
      <c r="A881" s="28"/>
      <c r="B881" s="29"/>
      <c r="C881" s="194" t="s">
        <v>1686</v>
      </c>
      <c r="D881" s="194" t="s">
        <v>1367</v>
      </c>
      <c r="E881" s="195" t="s">
        <v>1687</v>
      </c>
      <c r="F881" s="196" t="s">
        <v>1688</v>
      </c>
      <c r="G881" s="197" t="s">
        <v>125</v>
      </c>
      <c r="H881" s="198">
        <v>1</v>
      </c>
      <c r="I881" s="199">
        <v>0</v>
      </c>
      <c r="J881" s="199">
        <v>1020</v>
      </c>
      <c r="K881" s="199">
        <f>ROUND(P881*H881,2)</f>
        <v>1020</v>
      </c>
      <c r="L881" s="196" t="s">
        <v>126</v>
      </c>
      <c r="M881" s="33"/>
      <c r="N881" s="200" t="s">
        <v>1</v>
      </c>
      <c r="O881" s="169" t="s">
        <v>37</v>
      </c>
      <c r="P881" s="170">
        <f>I881+J881</f>
        <v>1020</v>
      </c>
      <c r="Q881" s="170">
        <f>ROUND(I881*H881,2)</f>
        <v>0</v>
      </c>
      <c r="R881" s="170">
        <f>ROUND(J881*H881,2)</f>
        <v>1020</v>
      </c>
      <c r="S881" s="171">
        <v>0</v>
      </c>
      <c r="T881" s="171">
        <f>S881*H881</f>
        <v>0</v>
      </c>
      <c r="U881" s="171">
        <v>0</v>
      </c>
      <c r="V881" s="171">
        <f>U881*H881</f>
        <v>0</v>
      </c>
      <c r="W881" s="171">
        <v>0</v>
      </c>
      <c r="X881" s="172">
        <f>W881*H881</f>
        <v>0</v>
      </c>
      <c r="Y881" s="28"/>
      <c r="Z881" s="28"/>
      <c r="AA881" s="28"/>
      <c r="AB881" s="28"/>
      <c r="AC881" s="28"/>
      <c r="AD881" s="28"/>
      <c r="AE881" s="28"/>
      <c r="AR881" s="173" t="s">
        <v>1420</v>
      </c>
      <c r="AT881" s="173" t="s">
        <v>1367</v>
      </c>
      <c r="AU881" s="173" t="s">
        <v>82</v>
      </c>
      <c r="AY881" s="14" t="s">
        <v>127</v>
      </c>
      <c r="BE881" s="174">
        <f>IF(O881="základní",K881,0)</f>
        <v>1020</v>
      </c>
      <c r="BF881" s="174">
        <f>IF(O881="snížená",K881,0)</f>
        <v>0</v>
      </c>
      <c r="BG881" s="174">
        <f>IF(O881="zákl. přenesená",K881,0)</f>
        <v>0</v>
      </c>
      <c r="BH881" s="174">
        <f>IF(O881="sníž. přenesená",K881,0)</f>
        <v>0</v>
      </c>
      <c r="BI881" s="174">
        <f>IF(O881="nulová",K881,0)</f>
        <v>0</v>
      </c>
      <c r="BJ881" s="14" t="s">
        <v>82</v>
      </c>
      <c r="BK881" s="174">
        <f>ROUND(P881*H881,2)</f>
        <v>1020</v>
      </c>
      <c r="BL881" s="14" t="s">
        <v>1420</v>
      </c>
      <c r="BM881" s="173" t="s">
        <v>1689</v>
      </c>
    </row>
    <row r="882" spans="1:65" s="2" customFormat="1" ht="11.25">
      <c r="A882" s="28"/>
      <c r="B882" s="29"/>
      <c r="C882" s="30"/>
      <c r="D882" s="175" t="s">
        <v>129</v>
      </c>
      <c r="E882" s="30"/>
      <c r="F882" s="176" t="s">
        <v>1688</v>
      </c>
      <c r="G882" s="30"/>
      <c r="H882" s="30"/>
      <c r="I882" s="30"/>
      <c r="J882" s="30"/>
      <c r="K882" s="30"/>
      <c r="L882" s="30"/>
      <c r="M882" s="33"/>
      <c r="N882" s="177"/>
      <c r="O882" s="178"/>
      <c r="P882" s="65"/>
      <c r="Q882" s="65"/>
      <c r="R882" s="65"/>
      <c r="S882" s="65"/>
      <c r="T882" s="65"/>
      <c r="U882" s="65"/>
      <c r="V882" s="65"/>
      <c r="W882" s="65"/>
      <c r="X882" s="66"/>
      <c r="Y882" s="28"/>
      <c r="Z882" s="28"/>
      <c r="AA882" s="28"/>
      <c r="AB882" s="28"/>
      <c r="AC882" s="28"/>
      <c r="AD882" s="28"/>
      <c r="AE882" s="28"/>
      <c r="AT882" s="14" t="s">
        <v>129</v>
      </c>
      <c r="AU882" s="14" t="s">
        <v>82</v>
      </c>
    </row>
    <row r="883" spans="1:65" s="2" customFormat="1" ht="24.2" customHeight="1">
      <c r="A883" s="28"/>
      <c r="B883" s="29"/>
      <c r="C883" s="194" t="s">
        <v>1690</v>
      </c>
      <c r="D883" s="194" t="s">
        <v>1367</v>
      </c>
      <c r="E883" s="195" t="s">
        <v>1691</v>
      </c>
      <c r="F883" s="196" t="s">
        <v>1692</v>
      </c>
      <c r="G883" s="197" t="s">
        <v>125</v>
      </c>
      <c r="H883" s="198">
        <v>1</v>
      </c>
      <c r="I883" s="199">
        <v>0</v>
      </c>
      <c r="J883" s="199">
        <v>190</v>
      </c>
      <c r="K883" s="199">
        <f>ROUND(P883*H883,2)</f>
        <v>190</v>
      </c>
      <c r="L883" s="196" t="s">
        <v>126</v>
      </c>
      <c r="M883" s="33"/>
      <c r="N883" s="200" t="s">
        <v>1</v>
      </c>
      <c r="O883" s="169" t="s">
        <v>37</v>
      </c>
      <c r="P883" s="170">
        <f>I883+J883</f>
        <v>190</v>
      </c>
      <c r="Q883" s="170">
        <f>ROUND(I883*H883,2)</f>
        <v>0</v>
      </c>
      <c r="R883" s="170">
        <f>ROUND(J883*H883,2)</f>
        <v>190</v>
      </c>
      <c r="S883" s="171">
        <v>0</v>
      </c>
      <c r="T883" s="171">
        <f>S883*H883</f>
        <v>0</v>
      </c>
      <c r="U883" s="171">
        <v>0</v>
      </c>
      <c r="V883" s="171">
        <f>U883*H883</f>
        <v>0</v>
      </c>
      <c r="W883" s="171">
        <v>0</v>
      </c>
      <c r="X883" s="172">
        <f>W883*H883</f>
        <v>0</v>
      </c>
      <c r="Y883" s="28"/>
      <c r="Z883" s="28"/>
      <c r="AA883" s="28"/>
      <c r="AB883" s="28"/>
      <c r="AC883" s="28"/>
      <c r="AD883" s="28"/>
      <c r="AE883" s="28"/>
      <c r="AR883" s="173" t="s">
        <v>1420</v>
      </c>
      <c r="AT883" s="173" t="s">
        <v>1367</v>
      </c>
      <c r="AU883" s="173" t="s">
        <v>82</v>
      </c>
      <c r="AY883" s="14" t="s">
        <v>127</v>
      </c>
      <c r="BE883" s="174">
        <f>IF(O883="základní",K883,0)</f>
        <v>190</v>
      </c>
      <c r="BF883" s="174">
        <f>IF(O883="snížená",K883,0)</f>
        <v>0</v>
      </c>
      <c r="BG883" s="174">
        <f>IF(O883="zákl. přenesená",K883,0)</f>
        <v>0</v>
      </c>
      <c r="BH883" s="174">
        <f>IF(O883="sníž. přenesená",K883,0)</f>
        <v>0</v>
      </c>
      <c r="BI883" s="174">
        <f>IF(O883="nulová",K883,0)</f>
        <v>0</v>
      </c>
      <c r="BJ883" s="14" t="s">
        <v>82</v>
      </c>
      <c r="BK883" s="174">
        <f>ROUND(P883*H883,2)</f>
        <v>190</v>
      </c>
      <c r="BL883" s="14" t="s">
        <v>1420</v>
      </c>
      <c r="BM883" s="173" t="s">
        <v>1693</v>
      </c>
    </row>
    <row r="884" spans="1:65" s="2" customFormat="1" ht="19.5">
      <c r="A884" s="28"/>
      <c r="B884" s="29"/>
      <c r="C884" s="30"/>
      <c r="D884" s="175" t="s">
        <v>129</v>
      </c>
      <c r="E884" s="30"/>
      <c r="F884" s="176" t="s">
        <v>1692</v>
      </c>
      <c r="G884" s="30"/>
      <c r="H884" s="30"/>
      <c r="I884" s="30"/>
      <c r="J884" s="30"/>
      <c r="K884" s="30"/>
      <c r="L884" s="30"/>
      <c r="M884" s="33"/>
      <c r="N884" s="177"/>
      <c r="O884" s="178"/>
      <c r="P884" s="65"/>
      <c r="Q884" s="65"/>
      <c r="R884" s="65"/>
      <c r="S884" s="65"/>
      <c r="T884" s="65"/>
      <c r="U884" s="65"/>
      <c r="V884" s="65"/>
      <c r="W884" s="65"/>
      <c r="X884" s="66"/>
      <c r="Y884" s="28"/>
      <c r="Z884" s="28"/>
      <c r="AA884" s="28"/>
      <c r="AB884" s="28"/>
      <c r="AC884" s="28"/>
      <c r="AD884" s="28"/>
      <c r="AE884" s="28"/>
      <c r="AT884" s="14" t="s">
        <v>129</v>
      </c>
      <c r="AU884" s="14" t="s">
        <v>82</v>
      </c>
    </row>
    <row r="885" spans="1:65" s="2" customFormat="1" ht="24.2" customHeight="1">
      <c r="A885" s="28"/>
      <c r="B885" s="29"/>
      <c r="C885" s="194" t="s">
        <v>1694</v>
      </c>
      <c r="D885" s="194" t="s">
        <v>1367</v>
      </c>
      <c r="E885" s="195" t="s">
        <v>1695</v>
      </c>
      <c r="F885" s="196" t="s">
        <v>1696</v>
      </c>
      <c r="G885" s="197" t="s">
        <v>125</v>
      </c>
      <c r="H885" s="198">
        <v>1</v>
      </c>
      <c r="I885" s="199">
        <v>0</v>
      </c>
      <c r="J885" s="199">
        <v>1080</v>
      </c>
      <c r="K885" s="199">
        <f>ROUND(P885*H885,2)</f>
        <v>1080</v>
      </c>
      <c r="L885" s="196" t="s">
        <v>126</v>
      </c>
      <c r="M885" s="33"/>
      <c r="N885" s="200" t="s">
        <v>1</v>
      </c>
      <c r="O885" s="169" t="s">
        <v>37</v>
      </c>
      <c r="P885" s="170">
        <f>I885+J885</f>
        <v>1080</v>
      </c>
      <c r="Q885" s="170">
        <f>ROUND(I885*H885,2)</f>
        <v>0</v>
      </c>
      <c r="R885" s="170">
        <f>ROUND(J885*H885,2)</f>
        <v>1080</v>
      </c>
      <c r="S885" s="171">
        <v>0</v>
      </c>
      <c r="T885" s="171">
        <f>S885*H885</f>
        <v>0</v>
      </c>
      <c r="U885" s="171">
        <v>0</v>
      </c>
      <c r="V885" s="171">
        <f>U885*H885</f>
        <v>0</v>
      </c>
      <c r="W885" s="171">
        <v>0</v>
      </c>
      <c r="X885" s="172">
        <f>W885*H885</f>
        <v>0</v>
      </c>
      <c r="Y885" s="28"/>
      <c r="Z885" s="28"/>
      <c r="AA885" s="28"/>
      <c r="AB885" s="28"/>
      <c r="AC885" s="28"/>
      <c r="AD885" s="28"/>
      <c r="AE885" s="28"/>
      <c r="AR885" s="173" t="s">
        <v>1420</v>
      </c>
      <c r="AT885" s="173" t="s">
        <v>1367</v>
      </c>
      <c r="AU885" s="173" t="s">
        <v>82</v>
      </c>
      <c r="AY885" s="14" t="s">
        <v>127</v>
      </c>
      <c r="BE885" s="174">
        <f>IF(O885="základní",K885,0)</f>
        <v>1080</v>
      </c>
      <c r="BF885" s="174">
        <f>IF(O885="snížená",K885,0)</f>
        <v>0</v>
      </c>
      <c r="BG885" s="174">
        <f>IF(O885="zákl. přenesená",K885,0)</f>
        <v>0</v>
      </c>
      <c r="BH885" s="174">
        <f>IF(O885="sníž. přenesená",K885,0)</f>
        <v>0</v>
      </c>
      <c r="BI885" s="174">
        <f>IF(O885="nulová",K885,0)</f>
        <v>0</v>
      </c>
      <c r="BJ885" s="14" t="s">
        <v>82</v>
      </c>
      <c r="BK885" s="174">
        <f>ROUND(P885*H885,2)</f>
        <v>1080</v>
      </c>
      <c r="BL885" s="14" t="s">
        <v>1420</v>
      </c>
      <c r="BM885" s="173" t="s">
        <v>1697</v>
      </c>
    </row>
    <row r="886" spans="1:65" s="2" customFormat="1" ht="11.25">
      <c r="A886" s="28"/>
      <c r="B886" s="29"/>
      <c r="C886" s="30"/>
      <c r="D886" s="175" t="s">
        <v>129</v>
      </c>
      <c r="E886" s="30"/>
      <c r="F886" s="176" t="s">
        <v>1696</v>
      </c>
      <c r="G886" s="30"/>
      <c r="H886" s="30"/>
      <c r="I886" s="30"/>
      <c r="J886" s="30"/>
      <c r="K886" s="30"/>
      <c r="L886" s="30"/>
      <c r="M886" s="33"/>
      <c r="N886" s="177"/>
      <c r="O886" s="178"/>
      <c r="P886" s="65"/>
      <c r="Q886" s="65"/>
      <c r="R886" s="65"/>
      <c r="S886" s="65"/>
      <c r="T886" s="65"/>
      <c r="U886" s="65"/>
      <c r="V886" s="65"/>
      <c r="W886" s="65"/>
      <c r="X886" s="66"/>
      <c r="Y886" s="28"/>
      <c r="Z886" s="28"/>
      <c r="AA886" s="28"/>
      <c r="AB886" s="28"/>
      <c r="AC886" s="28"/>
      <c r="AD886" s="28"/>
      <c r="AE886" s="28"/>
      <c r="AT886" s="14" t="s">
        <v>129</v>
      </c>
      <c r="AU886" s="14" t="s">
        <v>82</v>
      </c>
    </row>
    <row r="887" spans="1:65" s="2" customFormat="1" ht="24.2" customHeight="1">
      <c r="A887" s="28"/>
      <c r="B887" s="29"/>
      <c r="C887" s="194" t="s">
        <v>1698</v>
      </c>
      <c r="D887" s="194" t="s">
        <v>1367</v>
      </c>
      <c r="E887" s="195" t="s">
        <v>1699</v>
      </c>
      <c r="F887" s="196" t="s">
        <v>1700</v>
      </c>
      <c r="G887" s="197" t="s">
        <v>125</v>
      </c>
      <c r="H887" s="198">
        <v>1</v>
      </c>
      <c r="I887" s="199">
        <v>0</v>
      </c>
      <c r="J887" s="199">
        <v>392</v>
      </c>
      <c r="K887" s="199">
        <f>ROUND(P887*H887,2)</f>
        <v>392</v>
      </c>
      <c r="L887" s="196" t="s">
        <v>126</v>
      </c>
      <c r="M887" s="33"/>
      <c r="N887" s="200" t="s">
        <v>1</v>
      </c>
      <c r="O887" s="169" t="s">
        <v>37</v>
      </c>
      <c r="P887" s="170">
        <f>I887+J887</f>
        <v>392</v>
      </c>
      <c r="Q887" s="170">
        <f>ROUND(I887*H887,2)</f>
        <v>0</v>
      </c>
      <c r="R887" s="170">
        <f>ROUND(J887*H887,2)</f>
        <v>392</v>
      </c>
      <c r="S887" s="171">
        <v>0</v>
      </c>
      <c r="T887" s="171">
        <f>S887*H887</f>
        <v>0</v>
      </c>
      <c r="U887" s="171">
        <v>0</v>
      </c>
      <c r="V887" s="171">
        <f>U887*H887</f>
        <v>0</v>
      </c>
      <c r="W887" s="171">
        <v>0</v>
      </c>
      <c r="X887" s="172">
        <f>W887*H887</f>
        <v>0</v>
      </c>
      <c r="Y887" s="28"/>
      <c r="Z887" s="28"/>
      <c r="AA887" s="28"/>
      <c r="AB887" s="28"/>
      <c r="AC887" s="28"/>
      <c r="AD887" s="28"/>
      <c r="AE887" s="28"/>
      <c r="AR887" s="173" t="s">
        <v>1420</v>
      </c>
      <c r="AT887" s="173" t="s">
        <v>1367</v>
      </c>
      <c r="AU887" s="173" t="s">
        <v>82</v>
      </c>
      <c r="AY887" s="14" t="s">
        <v>127</v>
      </c>
      <c r="BE887" s="174">
        <f>IF(O887="základní",K887,0)</f>
        <v>392</v>
      </c>
      <c r="BF887" s="174">
        <f>IF(O887="snížená",K887,0)</f>
        <v>0</v>
      </c>
      <c r="BG887" s="174">
        <f>IF(O887="zákl. přenesená",K887,0)</f>
        <v>0</v>
      </c>
      <c r="BH887" s="174">
        <f>IF(O887="sníž. přenesená",K887,0)</f>
        <v>0</v>
      </c>
      <c r="BI887" s="174">
        <f>IF(O887="nulová",K887,0)</f>
        <v>0</v>
      </c>
      <c r="BJ887" s="14" t="s">
        <v>82</v>
      </c>
      <c r="BK887" s="174">
        <f>ROUND(P887*H887,2)</f>
        <v>392</v>
      </c>
      <c r="BL887" s="14" t="s">
        <v>1420</v>
      </c>
      <c r="BM887" s="173" t="s">
        <v>1701</v>
      </c>
    </row>
    <row r="888" spans="1:65" s="2" customFormat="1" ht="11.25">
      <c r="A888" s="28"/>
      <c r="B888" s="29"/>
      <c r="C888" s="30"/>
      <c r="D888" s="175" t="s">
        <v>129</v>
      </c>
      <c r="E888" s="30"/>
      <c r="F888" s="176" t="s">
        <v>1700</v>
      </c>
      <c r="G888" s="30"/>
      <c r="H888" s="30"/>
      <c r="I888" s="30"/>
      <c r="J888" s="30"/>
      <c r="K888" s="30"/>
      <c r="L888" s="30"/>
      <c r="M888" s="33"/>
      <c r="N888" s="177"/>
      <c r="O888" s="178"/>
      <c r="P888" s="65"/>
      <c r="Q888" s="65"/>
      <c r="R888" s="65"/>
      <c r="S888" s="65"/>
      <c r="T888" s="65"/>
      <c r="U888" s="65"/>
      <c r="V888" s="65"/>
      <c r="W888" s="65"/>
      <c r="X888" s="66"/>
      <c r="Y888" s="28"/>
      <c r="Z888" s="28"/>
      <c r="AA888" s="28"/>
      <c r="AB888" s="28"/>
      <c r="AC888" s="28"/>
      <c r="AD888" s="28"/>
      <c r="AE888" s="28"/>
      <c r="AT888" s="14" t="s">
        <v>129</v>
      </c>
      <c r="AU888" s="14" t="s">
        <v>82</v>
      </c>
    </row>
    <row r="889" spans="1:65" s="2" customFormat="1" ht="24.2" customHeight="1">
      <c r="A889" s="28"/>
      <c r="B889" s="29"/>
      <c r="C889" s="194" t="s">
        <v>1702</v>
      </c>
      <c r="D889" s="194" t="s">
        <v>1367</v>
      </c>
      <c r="E889" s="195" t="s">
        <v>1703</v>
      </c>
      <c r="F889" s="196" t="s">
        <v>1704</v>
      </c>
      <c r="G889" s="197" t="s">
        <v>125</v>
      </c>
      <c r="H889" s="198">
        <v>1</v>
      </c>
      <c r="I889" s="199">
        <v>0</v>
      </c>
      <c r="J889" s="199">
        <v>36.4</v>
      </c>
      <c r="K889" s="199">
        <f>ROUND(P889*H889,2)</f>
        <v>36.4</v>
      </c>
      <c r="L889" s="196" t="s">
        <v>126</v>
      </c>
      <c r="M889" s="33"/>
      <c r="N889" s="200" t="s">
        <v>1</v>
      </c>
      <c r="O889" s="169" t="s">
        <v>37</v>
      </c>
      <c r="P889" s="170">
        <f>I889+J889</f>
        <v>36.4</v>
      </c>
      <c r="Q889" s="170">
        <f>ROUND(I889*H889,2)</f>
        <v>0</v>
      </c>
      <c r="R889" s="170">
        <f>ROUND(J889*H889,2)</f>
        <v>36.4</v>
      </c>
      <c r="S889" s="171">
        <v>0</v>
      </c>
      <c r="T889" s="171">
        <f>S889*H889</f>
        <v>0</v>
      </c>
      <c r="U889" s="171">
        <v>0</v>
      </c>
      <c r="V889" s="171">
        <f>U889*H889</f>
        <v>0</v>
      </c>
      <c r="W889" s="171">
        <v>0</v>
      </c>
      <c r="X889" s="172">
        <f>W889*H889</f>
        <v>0</v>
      </c>
      <c r="Y889" s="28"/>
      <c r="Z889" s="28"/>
      <c r="AA889" s="28"/>
      <c r="AB889" s="28"/>
      <c r="AC889" s="28"/>
      <c r="AD889" s="28"/>
      <c r="AE889" s="28"/>
      <c r="AR889" s="173" t="s">
        <v>1420</v>
      </c>
      <c r="AT889" s="173" t="s">
        <v>1367</v>
      </c>
      <c r="AU889" s="173" t="s">
        <v>82</v>
      </c>
      <c r="AY889" s="14" t="s">
        <v>127</v>
      </c>
      <c r="BE889" s="174">
        <f>IF(O889="základní",K889,0)</f>
        <v>36.4</v>
      </c>
      <c r="BF889" s="174">
        <f>IF(O889="snížená",K889,0)</f>
        <v>0</v>
      </c>
      <c r="BG889" s="174">
        <f>IF(O889="zákl. přenesená",K889,0)</f>
        <v>0</v>
      </c>
      <c r="BH889" s="174">
        <f>IF(O889="sníž. přenesená",K889,0)</f>
        <v>0</v>
      </c>
      <c r="BI889" s="174">
        <f>IF(O889="nulová",K889,0)</f>
        <v>0</v>
      </c>
      <c r="BJ889" s="14" t="s">
        <v>82</v>
      </c>
      <c r="BK889" s="174">
        <f>ROUND(P889*H889,2)</f>
        <v>36.4</v>
      </c>
      <c r="BL889" s="14" t="s">
        <v>1420</v>
      </c>
      <c r="BM889" s="173" t="s">
        <v>1705</v>
      </c>
    </row>
    <row r="890" spans="1:65" s="2" customFormat="1" ht="11.25">
      <c r="A890" s="28"/>
      <c r="B890" s="29"/>
      <c r="C890" s="30"/>
      <c r="D890" s="175" t="s">
        <v>129</v>
      </c>
      <c r="E890" s="30"/>
      <c r="F890" s="176" t="s">
        <v>1704</v>
      </c>
      <c r="G890" s="30"/>
      <c r="H890" s="30"/>
      <c r="I890" s="30"/>
      <c r="J890" s="30"/>
      <c r="K890" s="30"/>
      <c r="L890" s="30"/>
      <c r="M890" s="33"/>
      <c r="N890" s="177"/>
      <c r="O890" s="178"/>
      <c r="P890" s="65"/>
      <c r="Q890" s="65"/>
      <c r="R890" s="65"/>
      <c r="S890" s="65"/>
      <c r="T890" s="65"/>
      <c r="U890" s="65"/>
      <c r="V890" s="65"/>
      <c r="W890" s="65"/>
      <c r="X890" s="66"/>
      <c r="Y890" s="28"/>
      <c r="Z890" s="28"/>
      <c r="AA890" s="28"/>
      <c r="AB890" s="28"/>
      <c r="AC890" s="28"/>
      <c r="AD890" s="28"/>
      <c r="AE890" s="28"/>
      <c r="AT890" s="14" t="s">
        <v>129</v>
      </c>
      <c r="AU890" s="14" t="s">
        <v>82</v>
      </c>
    </row>
    <row r="891" spans="1:65" s="2" customFormat="1" ht="24.2" customHeight="1">
      <c r="A891" s="28"/>
      <c r="B891" s="29"/>
      <c r="C891" s="194" t="s">
        <v>1706</v>
      </c>
      <c r="D891" s="194" t="s">
        <v>1367</v>
      </c>
      <c r="E891" s="195" t="s">
        <v>1707</v>
      </c>
      <c r="F891" s="196" t="s">
        <v>1708</v>
      </c>
      <c r="G891" s="197" t="s">
        <v>125</v>
      </c>
      <c r="H891" s="198">
        <v>1</v>
      </c>
      <c r="I891" s="199">
        <v>0</v>
      </c>
      <c r="J891" s="199">
        <v>145</v>
      </c>
      <c r="K891" s="199">
        <f>ROUND(P891*H891,2)</f>
        <v>145</v>
      </c>
      <c r="L891" s="196" t="s">
        <v>126</v>
      </c>
      <c r="M891" s="33"/>
      <c r="N891" s="200" t="s">
        <v>1</v>
      </c>
      <c r="O891" s="169" t="s">
        <v>37</v>
      </c>
      <c r="P891" s="170">
        <f>I891+J891</f>
        <v>145</v>
      </c>
      <c r="Q891" s="170">
        <f>ROUND(I891*H891,2)</f>
        <v>0</v>
      </c>
      <c r="R891" s="170">
        <f>ROUND(J891*H891,2)</f>
        <v>145</v>
      </c>
      <c r="S891" s="171">
        <v>0</v>
      </c>
      <c r="T891" s="171">
        <f>S891*H891</f>
        <v>0</v>
      </c>
      <c r="U891" s="171">
        <v>0</v>
      </c>
      <c r="V891" s="171">
        <f>U891*H891</f>
        <v>0</v>
      </c>
      <c r="W891" s="171">
        <v>0</v>
      </c>
      <c r="X891" s="172">
        <f>W891*H891</f>
        <v>0</v>
      </c>
      <c r="Y891" s="28"/>
      <c r="Z891" s="28"/>
      <c r="AA891" s="28"/>
      <c r="AB891" s="28"/>
      <c r="AC891" s="28"/>
      <c r="AD891" s="28"/>
      <c r="AE891" s="28"/>
      <c r="AR891" s="173" t="s">
        <v>1420</v>
      </c>
      <c r="AT891" s="173" t="s">
        <v>1367</v>
      </c>
      <c r="AU891" s="173" t="s">
        <v>82</v>
      </c>
      <c r="AY891" s="14" t="s">
        <v>127</v>
      </c>
      <c r="BE891" s="174">
        <f>IF(O891="základní",K891,0)</f>
        <v>145</v>
      </c>
      <c r="BF891" s="174">
        <f>IF(O891="snížená",K891,0)</f>
        <v>0</v>
      </c>
      <c r="BG891" s="174">
        <f>IF(O891="zákl. přenesená",K891,0)</f>
        <v>0</v>
      </c>
      <c r="BH891" s="174">
        <f>IF(O891="sníž. přenesená",K891,0)</f>
        <v>0</v>
      </c>
      <c r="BI891" s="174">
        <f>IF(O891="nulová",K891,0)</f>
        <v>0</v>
      </c>
      <c r="BJ891" s="14" t="s">
        <v>82</v>
      </c>
      <c r="BK891" s="174">
        <f>ROUND(P891*H891,2)</f>
        <v>145</v>
      </c>
      <c r="BL891" s="14" t="s">
        <v>1420</v>
      </c>
      <c r="BM891" s="173" t="s">
        <v>1709</v>
      </c>
    </row>
    <row r="892" spans="1:65" s="2" customFormat="1" ht="11.25">
      <c r="A892" s="28"/>
      <c r="B892" s="29"/>
      <c r="C892" s="30"/>
      <c r="D892" s="175" t="s">
        <v>129</v>
      </c>
      <c r="E892" s="30"/>
      <c r="F892" s="176" t="s">
        <v>1708</v>
      </c>
      <c r="G892" s="30"/>
      <c r="H892" s="30"/>
      <c r="I892" s="30"/>
      <c r="J892" s="30"/>
      <c r="K892" s="30"/>
      <c r="L892" s="30"/>
      <c r="M892" s="33"/>
      <c r="N892" s="177"/>
      <c r="O892" s="178"/>
      <c r="P892" s="65"/>
      <c r="Q892" s="65"/>
      <c r="R892" s="65"/>
      <c r="S892" s="65"/>
      <c r="T892" s="65"/>
      <c r="U892" s="65"/>
      <c r="V892" s="65"/>
      <c r="W892" s="65"/>
      <c r="X892" s="66"/>
      <c r="Y892" s="28"/>
      <c r="Z892" s="28"/>
      <c r="AA892" s="28"/>
      <c r="AB892" s="28"/>
      <c r="AC892" s="28"/>
      <c r="AD892" s="28"/>
      <c r="AE892" s="28"/>
      <c r="AT892" s="14" t="s">
        <v>129</v>
      </c>
      <c r="AU892" s="14" t="s">
        <v>82</v>
      </c>
    </row>
    <row r="893" spans="1:65" s="2" customFormat="1" ht="24.2" customHeight="1">
      <c r="A893" s="28"/>
      <c r="B893" s="29"/>
      <c r="C893" s="194" t="s">
        <v>1710</v>
      </c>
      <c r="D893" s="194" t="s">
        <v>1367</v>
      </c>
      <c r="E893" s="195" t="s">
        <v>1711</v>
      </c>
      <c r="F893" s="196" t="s">
        <v>1712</v>
      </c>
      <c r="G893" s="197" t="s">
        <v>125</v>
      </c>
      <c r="H893" s="198">
        <v>1</v>
      </c>
      <c r="I893" s="199">
        <v>0</v>
      </c>
      <c r="J893" s="199">
        <v>68.2</v>
      </c>
      <c r="K893" s="199">
        <f>ROUND(P893*H893,2)</f>
        <v>68.2</v>
      </c>
      <c r="L893" s="196" t="s">
        <v>126</v>
      </c>
      <c r="M893" s="33"/>
      <c r="N893" s="200" t="s">
        <v>1</v>
      </c>
      <c r="O893" s="169" t="s">
        <v>37</v>
      </c>
      <c r="P893" s="170">
        <f>I893+J893</f>
        <v>68.2</v>
      </c>
      <c r="Q893" s="170">
        <f>ROUND(I893*H893,2)</f>
        <v>0</v>
      </c>
      <c r="R893" s="170">
        <f>ROUND(J893*H893,2)</f>
        <v>68.2</v>
      </c>
      <c r="S893" s="171">
        <v>0</v>
      </c>
      <c r="T893" s="171">
        <f>S893*H893</f>
        <v>0</v>
      </c>
      <c r="U893" s="171">
        <v>0</v>
      </c>
      <c r="V893" s="171">
        <f>U893*H893</f>
        <v>0</v>
      </c>
      <c r="W893" s="171">
        <v>0</v>
      </c>
      <c r="X893" s="172">
        <f>W893*H893</f>
        <v>0</v>
      </c>
      <c r="Y893" s="28"/>
      <c r="Z893" s="28"/>
      <c r="AA893" s="28"/>
      <c r="AB893" s="28"/>
      <c r="AC893" s="28"/>
      <c r="AD893" s="28"/>
      <c r="AE893" s="28"/>
      <c r="AR893" s="173" t="s">
        <v>1420</v>
      </c>
      <c r="AT893" s="173" t="s">
        <v>1367</v>
      </c>
      <c r="AU893" s="173" t="s">
        <v>82</v>
      </c>
      <c r="AY893" s="14" t="s">
        <v>127</v>
      </c>
      <c r="BE893" s="174">
        <f>IF(O893="základní",K893,0)</f>
        <v>68.2</v>
      </c>
      <c r="BF893" s="174">
        <f>IF(O893="snížená",K893,0)</f>
        <v>0</v>
      </c>
      <c r="BG893" s="174">
        <f>IF(O893="zákl. přenesená",K893,0)</f>
        <v>0</v>
      </c>
      <c r="BH893" s="174">
        <f>IF(O893="sníž. přenesená",K893,0)</f>
        <v>0</v>
      </c>
      <c r="BI893" s="174">
        <f>IF(O893="nulová",K893,0)</f>
        <v>0</v>
      </c>
      <c r="BJ893" s="14" t="s">
        <v>82</v>
      </c>
      <c r="BK893" s="174">
        <f>ROUND(P893*H893,2)</f>
        <v>68.2</v>
      </c>
      <c r="BL893" s="14" t="s">
        <v>1420</v>
      </c>
      <c r="BM893" s="173" t="s">
        <v>1713</v>
      </c>
    </row>
    <row r="894" spans="1:65" s="2" customFormat="1" ht="29.25">
      <c r="A894" s="28"/>
      <c r="B894" s="29"/>
      <c r="C894" s="30"/>
      <c r="D894" s="175" t="s">
        <v>129</v>
      </c>
      <c r="E894" s="30"/>
      <c r="F894" s="176" t="s">
        <v>1714</v>
      </c>
      <c r="G894" s="30"/>
      <c r="H894" s="30"/>
      <c r="I894" s="30"/>
      <c r="J894" s="30"/>
      <c r="K894" s="30"/>
      <c r="L894" s="30"/>
      <c r="M894" s="33"/>
      <c r="N894" s="177"/>
      <c r="O894" s="178"/>
      <c r="P894" s="65"/>
      <c r="Q894" s="65"/>
      <c r="R894" s="65"/>
      <c r="S894" s="65"/>
      <c r="T894" s="65"/>
      <c r="U894" s="65"/>
      <c r="V894" s="65"/>
      <c r="W894" s="65"/>
      <c r="X894" s="66"/>
      <c r="Y894" s="28"/>
      <c r="Z894" s="28"/>
      <c r="AA894" s="28"/>
      <c r="AB894" s="28"/>
      <c r="AC894" s="28"/>
      <c r="AD894" s="28"/>
      <c r="AE894" s="28"/>
      <c r="AT894" s="14" t="s">
        <v>129</v>
      </c>
      <c r="AU894" s="14" t="s">
        <v>82</v>
      </c>
    </row>
    <row r="895" spans="1:65" s="2" customFormat="1" ht="24">
      <c r="A895" s="28"/>
      <c r="B895" s="29"/>
      <c r="C895" s="194" t="s">
        <v>1715</v>
      </c>
      <c r="D895" s="194" t="s">
        <v>1367</v>
      </c>
      <c r="E895" s="195" t="s">
        <v>1716</v>
      </c>
      <c r="F895" s="196" t="s">
        <v>1717</v>
      </c>
      <c r="G895" s="197" t="s">
        <v>125</v>
      </c>
      <c r="H895" s="198">
        <v>1</v>
      </c>
      <c r="I895" s="199">
        <v>0</v>
      </c>
      <c r="J895" s="199">
        <v>128</v>
      </c>
      <c r="K895" s="199">
        <f>ROUND(P895*H895,2)</f>
        <v>128</v>
      </c>
      <c r="L895" s="196" t="s">
        <v>126</v>
      </c>
      <c r="M895" s="33"/>
      <c r="N895" s="200" t="s">
        <v>1</v>
      </c>
      <c r="O895" s="169" t="s">
        <v>37</v>
      </c>
      <c r="P895" s="170">
        <f>I895+J895</f>
        <v>128</v>
      </c>
      <c r="Q895" s="170">
        <f>ROUND(I895*H895,2)</f>
        <v>0</v>
      </c>
      <c r="R895" s="170">
        <f>ROUND(J895*H895,2)</f>
        <v>128</v>
      </c>
      <c r="S895" s="171">
        <v>0</v>
      </c>
      <c r="T895" s="171">
        <f>S895*H895</f>
        <v>0</v>
      </c>
      <c r="U895" s="171">
        <v>0</v>
      </c>
      <c r="V895" s="171">
        <f>U895*H895</f>
        <v>0</v>
      </c>
      <c r="W895" s="171">
        <v>0</v>
      </c>
      <c r="X895" s="172">
        <f>W895*H895</f>
        <v>0</v>
      </c>
      <c r="Y895" s="28"/>
      <c r="Z895" s="28"/>
      <c r="AA895" s="28"/>
      <c r="AB895" s="28"/>
      <c r="AC895" s="28"/>
      <c r="AD895" s="28"/>
      <c r="AE895" s="28"/>
      <c r="AR895" s="173" t="s">
        <v>1420</v>
      </c>
      <c r="AT895" s="173" t="s">
        <v>1367</v>
      </c>
      <c r="AU895" s="173" t="s">
        <v>82</v>
      </c>
      <c r="AY895" s="14" t="s">
        <v>127</v>
      </c>
      <c r="BE895" s="174">
        <f>IF(O895="základní",K895,0)</f>
        <v>128</v>
      </c>
      <c r="BF895" s="174">
        <f>IF(O895="snížená",K895,0)</f>
        <v>0</v>
      </c>
      <c r="BG895" s="174">
        <f>IF(O895="zákl. přenesená",K895,0)</f>
        <v>0</v>
      </c>
      <c r="BH895" s="174">
        <f>IF(O895="sníž. přenesená",K895,0)</f>
        <v>0</v>
      </c>
      <c r="BI895" s="174">
        <f>IF(O895="nulová",K895,0)</f>
        <v>0</v>
      </c>
      <c r="BJ895" s="14" t="s">
        <v>82</v>
      </c>
      <c r="BK895" s="174">
        <f>ROUND(P895*H895,2)</f>
        <v>128</v>
      </c>
      <c r="BL895" s="14" t="s">
        <v>1420</v>
      </c>
      <c r="BM895" s="173" t="s">
        <v>1718</v>
      </c>
    </row>
    <row r="896" spans="1:65" s="2" customFormat="1" ht="29.25">
      <c r="A896" s="28"/>
      <c r="B896" s="29"/>
      <c r="C896" s="30"/>
      <c r="D896" s="175" t="s">
        <v>129</v>
      </c>
      <c r="E896" s="30"/>
      <c r="F896" s="176" t="s">
        <v>1719</v>
      </c>
      <c r="G896" s="30"/>
      <c r="H896" s="30"/>
      <c r="I896" s="30"/>
      <c r="J896" s="30"/>
      <c r="K896" s="30"/>
      <c r="L896" s="30"/>
      <c r="M896" s="33"/>
      <c r="N896" s="177"/>
      <c r="O896" s="178"/>
      <c r="P896" s="65"/>
      <c r="Q896" s="65"/>
      <c r="R896" s="65"/>
      <c r="S896" s="65"/>
      <c r="T896" s="65"/>
      <c r="U896" s="65"/>
      <c r="V896" s="65"/>
      <c r="W896" s="65"/>
      <c r="X896" s="66"/>
      <c r="Y896" s="28"/>
      <c r="Z896" s="28"/>
      <c r="AA896" s="28"/>
      <c r="AB896" s="28"/>
      <c r="AC896" s="28"/>
      <c r="AD896" s="28"/>
      <c r="AE896" s="28"/>
      <c r="AT896" s="14" t="s">
        <v>129</v>
      </c>
      <c r="AU896" s="14" t="s">
        <v>82</v>
      </c>
    </row>
    <row r="897" spans="1:65" s="2" customFormat="1" ht="24.2" customHeight="1">
      <c r="A897" s="28"/>
      <c r="B897" s="29"/>
      <c r="C897" s="194" t="s">
        <v>1720</v>
      </c>
      <c r="D897" s="194" t="s">
        <v>1367</v>
      </c>
      <c r="E897" s="195" t="s">
        <v>1721</v>
      </c>
      <c r="F897" s="196" t="s">
        <v>1722</v>
      </c>
      <c r="G897" s="197" t="s">
        <v>694</v>
      </c>
      <c r="H897" s="198">
        <v>1</v>
      </c>
      <c r="I897" s="199">
        <v>0</v>
      </c>
      <c r="J897" s="199">
        <v>33.4</v>
      </c>
      <c r="K897" s="199">
        <f>ROUND(P897*H897,2)</f>
        <v>33.4</v>
      </c>
      <c r="L897" s="196" t="s">
        <v>126</v>
      </c>
      <c r="M897" s="33"/>
      <c r="N897" s="200" t="s">
        <v>1</v>
      </c>
      <c r="O897" s="169" t="s">
        <v>37</v>
      </c>
      <c r="P897" s="170">
        <f>I897+J897</f>
        <v>33.4</v>
      </c>
      <c r="Q897" s="170">
        <f>ROUND(I897*H897,2)</f>
        <v>0</v>
      </c>
      <c r="R897" s="170">
        <f>ROUND(J897*H897,2)</f>
        <v>33.4</v>
      </c>
      <c r="S897" s="171">
        <v>0</v>
      </c>
      <c r="T897" s="171">
        <f>S897*H897</f>
        <v>0</v>
      </c>
      <c r="U897" s="171">
        <v>0</v>
      </c>
      <c r="V897" s="171">
        <f>U897*H897</f>
        <v>0</v>
      </c>
      <c r="W897" s="171">
        <v>0</v>
      </c>
      <c r="X897" s="172">
        <f>W897*H897</f>
        <v>0</v>
      </c>
      <c r="Y897" s="28"/>
      <c r="Z897" s="28"/>
      <c r="AA897" s="28"/>
      <c r="AB897" s="28"/>
      <c r="AC897" s="28"/>
      <c r="AD897" s="28"/>
      <c r="AE897" s="28"/>
      <c r="AR897" s="173" t="s">
        <v>1420</v>
      </c>
      <c r="AT897" s="173" t="s">
        <v>1367</v>
      </c>
      <c r="AU897" s="173" t="s">
        <v>82</v>
      </c>
      <c r="AY897" s="14" t="s">
        <v>127</v>
      </c>
      <c r="BE897" s="174">
        <f>IF(O897="základní",K897,0)</f>
        <v>33.4</v>
      </c>
      <c r="BF897" s="174">
        <f>IF(O897="snížená",K897,0)</f>
        <v>0</v>
      </c>
      <c r="BG897" s="174">
        <f>IF(O897="zákl. přenesená",K897,0)</f>
        <v>0</v>
      </c>
      <c r="BH897" s="174">
        <f>IF(O897="sníž. přenesená",K897,0)</f>
        <v>0</v>
      </c>
      <c r="BI897" s="174">
        <f>IF(O897="nulová",K897,0)</f>
        <v>0</v>
      </c>
      <c r="BJ897" s="14" t="s">
        <v>82</v>
      </c>
      <c r="BK897" s="174">
        <f>ROUND(P897*H897,2)</f>
        <v>33.4</v>
      </c>
      <c r="BL897" s="14" t="s">
        <v>1420</v>
      </c>
      <c r="BM897" s="173" t="s">
        <v>1723</v>
      </c>
    </row>
    <row r="898" spans="1:65" s="2" customFormat="1" ht="11.25">
      <c r="A898" s="28"/>
      <c r="B898" s="29"/>
      <c r="C898" s="30"/>
      <c r="D898" s="175" t="s">
        <v>129</v>
      </c>
      <c r="E898" s="30"/>
      <c r="F898" s="176" t="s">
        <v>1722</v>
      </c>
      <c r="G898" s="30"/>
      <c r="H898" s="30"/>
      <c r="I898" s="30"/>
      <c r="J898" s="30"/>
      <c r="K898" s="30"/>
      <c r="L898" s="30"/>
      <c r="M898" s="33"/>
      <c r="N898" s="177"/>
      <c r="O898" s="178"/>
      <c r="P898" s="65"/>
      <c r="Q898" s="65"/>
      <c r="R898" s="65"/>
      <c r="S898" s="65"/>
      <c r="T898" s="65"/>
      <c r="U898" s="65"/>
      <c r="V898" s="65"/>
      <c r="W898" s="65"/>
      <c r="X898" s="66"/>
      <c r="Y898" s="28"/>
      <c r="Z898" s="28"/>
      <c r="AA898" s="28"/>
      <c r="AB898" s="28"/>
      <c r="AC898" s="28"/>
      <c r="AD898" s="28"/>
      <c r="AE898" s="28"/>
      <c r="AT898" s="14" t="s">
        <v>129</v>
      </c>
      <c r="AU898" s="14" t="s">
        <v>82</v>
      </c>
    </row>
    <row r="899" spans="1:65" s="2" customFormat="1" ht="24">
      <c r="A899" s="28"/>
      <c r="B899" s="29"/>
      <c r="C899" s="194" t="s">
        <v>1724</v>
      </c>
      <c r="D899" s="194" t="s">
        <v>1367</v>
      </c>
      <c r="E899" s="195" t="s">
        <v>1725</v>
      </c>
      <c r="F899" s="196" t="s">
        <v>1726</v>
      </c>
      <c r="G899" s="197" t="s">
        <v>694</v>
      </c>
      <c r="H899" s="198">
        <v>1</v>
      </c>
      <c r="I899" s="199">
        <v>0</v>
      </c>
      <c r="J899" s="199">
        <v>83.9</v>
      </c>
      <c r="K899" s="199">
        <f>ROUND(P899*H899,2)</f>
        <v>83.9</v>
      </c>
      <c r="L899" s="196" t="s">
        <v>126</v>
      </c>
      <c r="M899" s="33"/>
      <c r="N899" s="200" t="s">
        <v>1</v>
      </c>
      <c r="O899" s="169" t="s">
        <v>37</v>
      </c>
      <c r="P899" s="170">
        <f>I899+J899</f>
        <v>83.9</v>
      </c>
      <c r="Q899" s="170">
        <f>ROUND(I899*H899,2)</f>
        <v>0</v>
      </c>
      <c r="R899" s="170">
        <f>ROUND(J899*H899,2)</f>
        <v>83.9</v>
      </c>
      <c r="S899" s="171">
        <v>0</v>
      </c>
      <c r="T899" s="171">
        <f>S899*H899</f>
        <v>0</v>
      </c>
      <c r="U899" s="171">
        <v>0</v>
      </c>
      <c r="V899" s="171">
        <f>U899*H899</f>
        <v>0</v>
      </c>
      <c r="W899" s="171">
        <v>0</v>
      </c>
      <c r="X899" s="172">
        <f>W899*H899</f>
        <v>0</v>
      </c>
      <c r="Y899" s="28"/>
      <c r="Z899" s="28"/>
      <c r="AA899" s="28"/>
      <c r="AB899" s="28"/>
      <c r="AC899" s="28"/>
      <c r="AD899" s="28"/>
      <c r="AE899" s="28"/>
      <c r="AR899" s="173" t="s">
        <v>1420</v>
      </c>
      <c r="AT899" s="173" t="s">
        <v>1367</v>
      </c>
      <c r="AU899" s="173" t="s">
        <v>82</v>
      </c>
      <c r="AY899" s="14" t="s">
        <v>127</v>
      </c>
      <c r="BE899" s="174">
        <f>IF(O899="základní",K899,0)</f>
        <v>83.9</v>
      </c>
      <c r="BF899" s="174">
        <f>IF(O899="snížená",K899,0)</f>
        <v>0</v>
      </c>
      <c r="BG899" s="174">
        <f>IF(O899="zákl. přenesená",K899,0)</f>
        <v>0</v>
      </c>
      <c r="BH899" s="174">
        <f>IF(O899="sníž. přenesená",K899,0)</f>
        <v>0</v>
      </c>
      <c r="BI899" s="174">
        <f>IF(O899="nulová",K899,0)</f>
        <v>0</v>
      </c>
      <c r="BJ899" s="14" t="s">
        <v>82</v>
      </c>
      <c r="BK899" s="174">
        <f>ROUND(P899*H899,2)</f>
        <v>83.9</v>
      </c>
      <c r="BL899" s="14" t="s">
        <v>1420</v>
      </c>
      <c r="BM899" s="173" t="s">
        <v>1727</v>
      </c>
    </row>
    <row r="900" spans="1:65" s="2" customFormat="1" ht="11.25">
      <c r="A900" s="28"/>
      <c r="B900" s="29"/>
      <c r="C900" s="30"/>
      <c r="D900" s="175" t="s">
        <v>129</v>
      </c>
      <c r="E900" s="30"/>
      <c r="F900" s="176" t="s">
        <v>1726</v>
      </c>
      <c r="G900" s="30"/>
      <c r="H900" s="30"/>
      <c r="I900" s="30"/>
      <c r="J900" s="30"/>
      <c r="K900" s="30"/>
      <c r="L900" s="30"/>
      <c r="M900" s="33"/>
      <c r="N900" s="177"/>
      <c r="O900" s="178"/>
      <c r="P900" s="65"/>
      <c r="Q900" s="65"/>
      <c r="R900" s="65"/>
      <c r="S900" s="65"/>
      <c r="T900" s="65"/>
      <c r="U900" s="65"/>
      <c r="V900" s="65"/>
      <c r="W900" s="65"/>
      <c r="X900" s="66"/>
      <c r="Y900" s="28"/>
      <c r="Z900" s="28"/>
      <c r="AA900" s="28"/>
      <c r="AB900" s="28"/>
      <c r="AC900" s="28"/>
      <c r="AD900" s="28"/>
      <c r="AE900" s="28"/>
      <c r="AT900" s="14" t="s">
        <v>129</v>
      </c>
      <c r="AU900" s="14" t="s">
        <v>82</v>
      </c>
    </row>
    <row r="901" spans="1:65" s="2" customFormat="1" ht="24">
      <c r="A901" s="28"/>
      <c r="B901" s="29"/>
      <c r="C901" s="194" t="s">
        <v>1728</v>
      </c>
      <c r="D901" s="194" t="s">
        <v>1367</v>
      </c>
      <c r="E901" s="195" t="s">
        <v>1729</v>
      </c>
      <c r="F901" s="196" t="s">
        <v>1730</v>
      </c>
      <c r="G901" s="197" t="s">
        <v>694</v>
      </c>
      <c r="H901" s="198">
        <v>1</v>
      </c>
      <c r="I901" s="199">
        <v>0</v>
      </c>
      <c r="J901" s="199">
        <v>46.2</v>
      </c>
      <c r="K901" s="199">
        <f>ROUND(P901*H901,2)</f>
        <v>46.2</v>
      </c>
      <c r="L901" s="196" t="s">
        <v>126</v>
      </c>
      <c r="M901" s="33"/>
      <c r="N901" s="200" t="s">
        <v>1</v>
      </c>
      <c r="O901" s="169" t="s">
        <v>37</v>
      </c>
      <c r="P901" s="170">
        <f>I901+J901</f>
        <v>46.2</v>
      </c>
      <c r="Q901" s="170">
        <f>ROUND(I901*H901,2)</f>
        <v>0</v>
      </c>
      <c r="R901" s="170">
        <f>ROUND(J901*H901,2)</f>
        <v>46.2</v>
      </c>
      <c r="S901" s="171">
        <v>0</v>
      </c>
      <c r="T901" s="171">
        <f>S901*H901</f>
        <v>0</v>
      </c>
      <c r="U901" s="171">
        <v>0</v>
      </c>
      <c r="V901" s="171">
        <f>U901*H901</f>
        <v>0</v>
      </c>
      <c r="W901" s="171">
        <v>0</v>
      </c>
      <c r="X901" s="172">
        <f>W901*H901</f>
        <v>0</v>
      </c>
      <c r="Y901" s="28"/>
      <c r="Z901" s="28"/>
      <c r="AA901" s="28"/>
      <c r="AB901" s="28"/>
      <c r="AC901" s="28"/>
      <c r="AD901" s="28"/>
      <c r="AE901" s="28"/>
      <c r="AR901" s="173" t="s">
        <v>1420</v>
      </c>
      <c r="AT901" s="173" t="s">
        <v>1367</v>
      </c>
      <c r="AU901" s="173" t="s">
        <v>82</v>
      </c>
      <c r="AY901" s="14" t="s">
        <v>127</v>
      </c>
      <c r="BE901" s="174">
        <f>IF(O901="základní",K901,0)</f>
        <v>46.2</v>
      </c>
      <c r="BF901" s="174">
        <f>IF(O901="snížená",K901,0)</f>
        <v>0</v>
      </c>
      <c r="BG901" s="174">
        <f>IF(O901="zákl. přenesená",K901,0)</f>
        <v>0</v>
      </c>
      <c r="BH901" s="174">
        <f>IF(O901="sníž. přenesená",K901,0)</f>
        <v>0</v>
      </c>
      <c r="BI901" s="174">
        <f>IF(O901="nulová",K901,0)</f>
        <v>0</v>
      </c>
      <c r="BJ901" s="14" t="s">
        <v>82</v>
      </c>
      <c r="BK901" s="174">
        <f>ROUND(P901*H901,2)</f>
        <v>46.2</v>
      </c>
      <c r="BL901" s="14" t="s">
        <v>1420</v>
      </c>
      <c r="BM901" s="173" t="s">
        <v>1731</v>
      </c>
    </row>
    <row r="902" spans="1:65" s="2" customFormat="1" ht="11.25">
      <c r="A902" s="28"/>
      <c r="B902" s="29"/>
      <c r="C902" s="30"/>
      <c r="D902" s="175" t="s">
        <v>129</v>
      </c>
      <c r="E902" s="30"/>
      <c r="F902" s="176" t="s">
        <v>1730</v>
      </c>
      <c r="G902" s="30"/>
      <c r="H902" s="30"/>
      <c r="I902" s="30"/>
      <c r="J902" s="30"/>
      <c r="K902" s="30"/>
      <c r="L902" s="30"/>
      <c r="M902" s="33"/>
      <c r="N902" s="177"/>
      <c r="O902" s="178"/>
      <c r="P902" s="65"/>
      <c r="Q902" s="65"/>
      <c r="R902" s="65"/>
      <c r="S902" s="65"/>
      <c r="T902" s="65"/>
      <c r="U902" s="65"/>
      <c r="V902" s="65"/>
      <c r="W902" s="65"/>
      <c r="X902" s="66"/>
      <c r="Y902" s="28"/>
      <c r="Z902" s="28"/>
      <c r="AA902" s="28"/>
      <c r="AB902" s="28"/>
      <c r="AC902" s="28"/>
      <c r="AD902" s="28"/>
      <c r="AE902" s="28"/>
      <c r="AT902" s="14" t="s">
        <v>129</v>
      </c>
      <c r="AU902" s="14" t="s">
        <v>82</v>
      </c>
    </row>
    <row r="903" spans="1:65" s="2" customFormat="1" ht="24.2" customHeight="1">
      <c r="A903" s="28"/>
      <c r="B903" s="29"/>
      <c r="C903" s="194" t="s">
        <v>1732</v>
      </c>
      <c r="D903" s="194" t="s">
        <v>1367</v>
      </c>
      <c r="E903" s="195" t="s">
        <v>1733</v>
      </c>
      <c r="F903" s="196" t="s">
        <v>1734</v>
      </c>
      <c r="G903" s="197" t="s">
        <v>125</v>
      </c>
      <c r="H903" s="198">
        <v>1</v>
      </c>
      <c r="I903" s="199">
        <v>0</v>
      </c>
      <c r="J903" s="199">
        <v>51</v>
      </c>
      <c r="K903" s="199">
        <f>ROUND(P903*H903,2)</f>
        <v>51</v>
      </c>
      <c r="L903" s="196" t="s">
        <v>126</v>
      </c>
      <c r="M903" s="33"/>
      <c r="N903" s="200" t="s">
        <v>1</v>
      </c>
      <c r="O903" s="169" t="s">
        <v>37</v>
      </c>
      <c r="P903" s="170">
        <f>I903+J903</f>
        <v>51</v>
      </c>
      <c r="Q903" s="170">
        <f>ROUND(I903*H903,2)</f>
        <v>0</v>
      </c>
      <c r="R903" s="170">
        <f>ROUND(J903*H903,2)</f>
        <v>51</v>
      </c>
      <c r="S903" s="171">
        <v>0</v>
      </c>
      <c r="T903" s="171">
        <f>S903*H903</f>
        <v>0</v>
      </c>
      <c r="U903" s="171">
        <v>0</v>
      </c>
      <c r="V903" s="171">
        <f>U903*H903</f>
        <v>0</v>
      </c>
      <c r="W903" s="171">
        <v>0</v>
      </c>
      <c r="X903" s="172">
        <f>W903*H903</f>
        <v>0</v>
      </c>
      <c r="Y903" s="28"/>
      <c r="Z903" s="28"/>
      <c r="AA903" s="28"/>
      <c r="AB903" s="28"/>
      <c r="AC903" s="28"/>
      <c r="AD903" s="28"/>
      <c r="AE903" s="28"/>
      <c r="AR903" s="173" t="s">
        <v>82</v>
      </c>
      <c r="AT903" s="173" t="s">
        <v>1367</v>
      </c>
      <c r="AU903" s="173" t="s">
        <v>82</v>
      </c>
      <c r="AY903" s="14" t="s">
        <v>127</v>
      </c>
      <c r="BE903" s="174">
        <f>IF(O903="základní",K903,0)</f>
        <v>51</v>
      </c>
      <c r="BF903" s="174">
        <f>IF(O903="snížená",K903,0)</f>
        <v>0</v>
      </c>
      <c r="BG903" s="174">
        <f>IF(O903="zákl. přenesená",K903,0)</f>
        <v>0</v>
      </c>
      <c r="BH903" s="174">
        <f>IF(O903="sníž. přenesená",K903,0)</f>
        <v>0</v>
      </c>
      <c r="BI903" s="174">
        <f>IF(O903="nulová",K903,0)</f>
        <v>0</v>
      </c>
      <c r="BJ903" s="14" t="s">
        <v>82</v>
      </c>
      <c r="BK903" s="174">
        <f>ROUND(P903*H903,2)</f>
        <v>51</v>
      </c>
      <c r="BL903" s="14" t="s">
        <v>82</v>
      </c>
      <c r="BM903" s="173" t="s">
        <v>1735</v>
      </c>
    </row>
    <row r="904" spans="1:65" s="2" customFormat="1" ht="11.25">
      <c r="A904" s="28"/>
      <c r="B904" s="29"/>
      <c r="C904" s="30"/>
      <c r="D904" s="175" t="s">
        <v>129</v>
      </c>
      <c r="E904" s="30"/>
      <c r="F904" s="176" t="s">
        <v>1734</v>
      </c>
      <c r="G904" s="30"/>
      <c r="H904" s="30"/>
      <c r="I904" s="30"/>
      <c r="J904" s="30"/>
      <c r="K904" s="30"/>
      <c r="L904" s="30"/>
      <c r="M904" s="33"/>
      <c r="N904" s="177"/>
      <c r="O904" s="178"/>
      <c r="P904" s="65"/>
      <c r="Q904" s="65"/>
      <c r="R904" s="65"/>
      <c r="S904" s="65"/>
      <c r="T904" s="65"/>
      <c r="U904" s="65"/>
      <c r="V904" s="65"/>
      <c r="W904" s="65"/>
      <c r="X904" s="66"/>
      <c r="Y904" s="28"/>
      <c r="Z904" s="28"/>
      <c r="AA904" s="28"/>
      <c r="AB904" s="28"/>
      <c r="AC904" s="28"/>
      <c r="AD904" s="28"/>
      <c r="AE904" s="28"/>
      <c r="AT904" s="14" t="s">
        <v>129</v>
      </c>
      <c r="AU904" s="14" t="s">
        <v>82</v>
      </c>
    </row>
    <row r="905" spans="1:65" s="2" customFormat="1" ht="24.2" customHeight="1">
      <c r="A905" s="28"/>
      <c r="B905" s="29"/>
      <c r="C905" s="194" t="s">
        <v>1736</v>
      </c>
      <c r="D905" s="194" t="s">
        <v>1367</v>
      </c>
      <c r="E905" s="195" t="s">
        <v>1737</v>
      </c>
      <c r="F905" s="196" t="s">
        <v>1738</v>
      </c>
      <c r="G905" s="197" t="s">
        <v>694</v>
      </c>
      <c r="H905" s="198">
        <v>1</v>
      </c>
      <c r="I905" s="199">
        <v>0</v>
      </c>
      <c r="J905" s="199">
        <v>55.5</v>
      </c>
      <c r="K905" s="199">
        <f>ROUND(P905*H905,2)</f>
        <v>55.5</v>
      </c>
      <c r="L905" s="196" t="s">
        <v>126</v>
      </c>
      <c r="M905" s="33"/>
      <c r="N905" s="200" t="s">
        <v>1</v>
      </c>
      <c r="O905" s="169" t="s">
        <v>37</v>
      </c>
      <c r="P905" s="170">
        <f>I905+J905</f>
        <v>55.5</v>
      </c>
      <c r="Q905" s="170">
        <f>ROUND(I905*H905,2)</f>
        <v>0</v>
      </c>
      <c r="R905" s="170">
        <f>ROUND(J905*H905,2)</f>
        <v>55.5</v>
      </c>
      <c r="S905" s="171">
        <v>0</v>
      </c>
      <c r="T905" s="171">
        <f>S905*H905</f>
        <v>0</v>
      </c>
      <c r="U905" s="171">
        <v>0</v>
      </c>
      <c r="V905" s="171">
        <f>U905*H905</f>
        <v>0</v>
      </c>
      <c r="W905" s="171">
        <v>0</v>
      </c>
      <c r="X905" s="172">
        <f>W905*H905</f>
        <v>0</v>
      </c>
      <c r="Y905" s="28"/>
      <c r="Z905" s="28"/>
      <c r="AA905" s="28"/>
      <c r="AB905" s="28"/>
      <c r="AC905" s="28"/>
      <c r="AD905" s="28"/>
      <c r="AE905" s="28"/>
      <c r="AR905" s="173" t="s">
        <v>82</v>
      </c>
      <c r="AT905" s="173" t="s">
        <v>1367</v>
      </c>
      <c r="AU905" s="173" t="s">
        <v>82</v>
      </c>
      <c r="AY905" s="14" t="s">
        <v>127</v>
      </c>
      <c r="BE905" s="174">
        <f>IF(O905="základní",K905,0)</f>
        <v>55.5</v>
      </c>
      <c r="BF905" s="174">
        <f>IF(O905="snížená",K905,0)</f>
        <v>0</v>
      </c>
      <c r="BG905" s="174">
        <f>IF(O905="zákl. přenesená",K905,0)</f>
        <v>0</v>
      </c>
      <c r="BH905" s="174">
        <f>IF(O905="sníž. přenesená",K905,0)</f>
        <v>0</v>
      </c>
      <c r="BI905" s="174">
        <f>IF(O905="nulová",K905,0)</f>
        <v>0</v>
      </c>
      <c r="BJ905" s="14" t="s">
        <v>82</v>
      </c>
      <c r="BK905" s="174">
        <f>ROUND(P905*H905,2)</f>
        <v>55.5</v>
      </c>
      <c r="BL905" s="14" t="s">
        <v>82</v>
      </c>
      <c r="BM905" s="173" t="s">
        <v>1739</v>
      </c>
    </row>
    <row r="906" spans="1:65" s="2" customFormat="1" ht="19.5">
      <c r="A906" s="28"/>
      <c r="B906" s="29"/>
      <c r="C906" s="30"/>
      <c r="D906" s="175" t="s">
        <v>129</v>
      </c>
      <c r="E906" s="30"/>
      <c r="F906" s="176" t="s">
        <v>1738</v>
      </c>
      <c r="G906" s="30"/>
      <c r="H906" s="30"/>
      <c r="I906" s="30"/>
      <c r="J906" s="30"/>
      <c r="K906" s="30"/>
      <c r="L906" s="30"/>
      <c r="M906" s="33"/>
      <c r="N906" s="177"/>
      <c r="O906" s="178"/>
      <c r="P906" s="65"/>
      <c r="Q906" s="65"/>
      <c r="R906" s="65"/>
      <c r="S906" s="65"/>
      <c r="T906" s="65"/>
      <c r="U906" s="65"/>
      <c r="V906" s="65"/>
      <c r="W906" s="65"/>
      <c r="X906" s="66"/>
      <c r="Y906" s="28"/>
      <c r="Z906" s="28"/>
      <c r="AA906" s="28"/>
      <c r="AB906" s="28"/>
      <c r="AC906" s="28"/>
      <c r="AD906" s="28"/>
      <c r="AE906" s="28"/>
      <c r="AT906" s="14" t="s">
        <v>129</v>
      </c>
      <c r="AU906" s="14" t="s">
        <v>82</v>
      </c>
    </row>
    <row r="907" spans="1:65" s="2" customFormat="1" ht="24.2" customHeight="1">
      <c r="A907" s="28"/>
      <c r="B907" s="29"/>
      <c r="C907" s="194" t="s">
        <v>1740</v>
      </c>
      <c r="D907" s="194" t="s">
        <v>1367</v>
      </c>
      <c r="E907" s="195" t="s">
        <v>1741</v>
      </c>
      <c r="F907" s="196" t="s">
        <v>1742</v>
      </c>
      <c r="G907" s="197" t="s">
        <v>694</v>
      </c>
      <c r="H907" s="198">
        <v>1</v>
      </c>
      <c r="I907" s="199">
        <v>0</v>
      </c>
      <c r="J907" s="199">
        <v>408</v>
      </c>
      <c r="K907" s="199">
        <f>ROUND(P907*H907,2)</f>
        <v>408</v>
      </c>
      <c r="L907" s="196" t="s">
        <v>126</v>
      </c>
      <c r="M907" s="33"/>
      <c r="N907" s="200" t="s">
        <v>1</v>
      </c>
      <c r="O907" s="169" t="s">
        <v>37</v>
      </c>
      <c r="P907" s="170">
        <f>I907+J907</f>
        <v>408</v>
      </c>
      <c r="Q907" s="170">
        <f>ROUND(I907*H907,2)</f>
        <v>0</v>
      </c>
      <c r="R907" s="170">
        <f>ROUND(J907*H907,2)</f>
        <v>408</v>
      </c>
      <c r="S907" s="171">
        <v>0</v>
      </c>
      <c r="T907" s="171">
        <f>S907*H907</f>
        <v>0</v>
      </c>
      <c r="U907" s="171">
        <v>0</v>
      </c>
      <c r="V907" s="171">
        <f>U907*H907</f>
        <v>0</v>
      </c>
      <c r="W907" s="171">
        <v>0</v>
      </c>
      <c r="X907" s="172">
        <f>W907*H907</f>
        <v>0</v>
      </c>
      <c r="Y907" s="28"/>
      <c r="Z907" s="28"/>
      <c r="AA907" s="28"/>
      <c r="AB907" s="28"/>
      <c r="AC907" s="28"/>
      <c r="AD907" s="28"/>
      <c r="AE907" s="28"/>
      <c r="AR907" s="173" t="s">
        <v>82</v>
      </c>
      <c r="AT907" s="173" t="s">
        <v>1367</v>
      </c>
      <c r="AU907" s="173" t="s">
        <v>82</v>
      </c>
      <c r="AY907" s="14" t="s">
        <v>127</v>
      </c>
      <c r="BE907" s="174">
        <f>IF(O907="základní",K907,0)</f>
        <v>408</v>
      </c>
      <c r="BF907" s="174">
        <f>IF(O907="snížená",K907,0)</f>
        <v>0</v>
      </c>
      <c r="BG907" s="174">
        <f>IF(O907="zákl. přenesená",K907,0)</f>
        <v>0</v>
      </c>
      <c r="BH907" s="174">
        <f>IF(O907="sníž. přenesená",K907,0)</f>
        <v>0</v>
      </c>
      <c r="BI907" s="174">
        <f>IF(O907="nulová",K907,0)</f>
        <v>0</v>
      </c>
      <c r="BJ907" s="14" t="s">
        <v>82</v>
      </c>
      <c r="BK907" s="174">
        <f>ROUND(P907*H907,2)</f>
        <v>408</v>
      </c>
      <c r="BL907" s="14" t="s">
        <v>82</v>
      </c>
      <c r="BM907" s="173" t="s">
        <v>1743</v>
      </c>
    </row>
    <row r="908" spans="1:65" s="2" customFormat="1" ht="29.25">
      <c r="A908" s="28"/>
      <c r="B908" s="29"/>
      <c r="C908" s="30"/>
      <c r="D908" s="175" t="s">
        <v>129</v>
      </c>
      <c r="E908" s="30"/>
      <c r="F908" s="176" t="s">
        <v>1744</v>
      </c>
      <c r="G908" s="30"/>
      <c r="H908" s="30"/>
      <c r="I908" s="30"/>
      <c r="J908" s="30"/>
      <c r="K908" s="30"/>
      <c r="L908" s="30"/>
      <c r="M908" s="33"/>
      <c r="N908" s="177"/>
      <c r="O908" s="178"/>
      <c r="P908" s="65"/>
      <c r="Q908" s="65"/>
      <c r="R908" s="65"/>
      <c r="S908" s="65"/>
      <c r="T908" s="65"/>
      <c r="U908" s="65"/>
      <c r="V908" s="65"/>
      <c r="W908" s="65"/>
      <c r="X908" s="66"/>
      <c r="Y908" s="28"/>
      <c r="Z908" s="28"/>
      <c r="AA908" s="28"/>
      <c r="AB908" s="28"/>
      <c r="AC908" s="28"/>
      <c r="AD908" s="28"/>
      <c r="AE908" s="28"/>
      <c r="AT908" s="14" t="s">
        <v>129</v>
      </c>
      <c r="AU908" s="14" t="s">
        <v>82</v>
      </c>
    </row>
    <row r="909" spans="1:65" s="2" customFormat="1" ht="24">
      <c r="A909" s="28"/>
      <c r="B909" s="29"/>
      <c r="C909" s="194" t="s">
        <v>1745</v>
      </c>
      <c r="D909" s="194" t="s">
        <v>1367</v>
      </c>
      <c r="E909" s="195" t="s">
        <v>1746</v>
      </c>
      <c r="F909" s="196" t="s">
        <v>1747</v>
      </c>
      <c r="G909" s="197" t="s">
        <v>125</v>
      </c>
      <c r="H909" s="198">
        <v>600</v>
      </c>
      <c r="I909" s="199">
        <v>0</v>
      </c>
      <c r="J909" s="199">
        <v>36.4</v>
      </c>
      <c r="K909" s="199">
        <f>ROUND(P909*H909,2)</f>
        <v>21840</v>
      </c>
      <c r="L909" s="196" t="s">
        <v>126</v>
      </c>
      <c r="M909" s="33"/>
      <c r="N909" s="200" t="s">
        <v>1</v>
      </c>
      <c r="O909" s="169" t="s">
        <v>37</v>
      </c>
      <c r="P909" s="170">
        <f>I909+J909</f>
        <v>36.4</v>
      </c>
      <c r="Q909" s="170">
        <f>ROUND(I909*H909,2)</f>
        <v>0</v>
      </c>
      <c r="R909" s="170">
        <f>ROUND(J909*H909,2)</f>
        <v>21840</v>
      </c>
      <c r="S909" s="171">
        <v>0</v>
      </c>
      <c r="T909" s="171">
        <f>S909*H909</f>
        <v>0</v>
      </c>
      <c r="U909" s="171">
        <v>0</v>
      </c>
      <c r="V909" s="171">
        <f>U909*H909</f>
        <v>0</v>
      </c>
      <c r="W909" s="171">
        <v>0</v>
      </c>
      <c r="X909" s="172">
        <f>W909*H909</f>
        <v>0</v>
      </c>
      <c r="Y909" s="28"/>
      <c r="Z909" s="28"/>
      <c r="AA909" s="28"/>
      <c r="AB909" s="28"/>
      <c r="AC909" s="28"/>
      <c r="AD909" s="28"/>
      <c r="AE909" s="28"/>
      <c r="AR909" s="173" t="s">
        <v>82</v>
      </c>
      <c r="AT909" s="173" t="s">
        <v>1367</v>
      </c>
      <c r="AU909" s="173" t="s">
        <v>82</v>
      </c>
      <c r="AY909" s="14" t="s">
        <v>127</v>
      </c>
      <c r="BE909" s="174">
        <f>IF(O909="základní",K909,0)</f>
        <v>21840</v>
      </c>
      <c r="BF909" s="174">
        <f>IF(O909="snížená",K909,0)</f>
        <v>0</v>
      </c>
      <c r="BG909" s="174">
        <f>IF(O909="zákl. přenesená",K909,0)</f>
        <v>0</v>
      </c>
      <c r="BH909" s="174">
        <f>IF(O909="sníž. přenesená",K909,0)</f>
        <v>0</v>
      </c>
      <c r="BI909" s="174">
        <f>IF(O909="nulová",K909,0)</f>
        <v>0</v>
      </c>
      <c r="BJ909" s="14" t="s">
        <v>82</v>
      </c>
      <c r="BK909" s="174">
        <f>ROUND(P909*H909,2)</f>
        <v>21840</v>
      </c>
      <c r="BL909" s="14" t="s">
        <v>82</v>
      </c>
      <c r="BM909" s="173" t="s">
        <v>1748</v>
      </c>
    </row>
    <row r="910" spans="1:65" s="2" customFormat="1" ht="29.25">
      <c r="A910" s="28"/>
      <c r="B910" s="29"/>
      <c r="C910" s="30"/>
      <c r="D910" s="175" t="s">
        <v>129</v>
      </c>
      <c r="E910" s="30"/>
      <c r="F910" s="176" t="s">
        <v>1749</v>
      </c>
      <c r="G910" s="30"/>
      <c r="H910" s="30"/>
      <c r="I910" s="30"/>
      <c r="J910" s="30"/>
      <c r="K910" s="30"/>
      <c r="L910" s="30"/>
      <c r="M910" s="33"/>
      <c r="N910" s="177"/>
      <c r="O910" s="178"/>
      <c r="P910" s="65"/>
      <c r="Q910" s="65"/>
      <c r="R910" s="65"/>
      <c r="S910" s="65"/>
      <c r="T910" s="65"/>
      <c r="U910" s="65"/>
      <c r="V910" s="65"/>
      <c r="W910" s="65"/>
      <c r="X910" s="66"/>
      <c r="Y910" s="28"/>
      <c r="Z910" s="28"/>
      <c r="AA910" s="28"/>
      <c r="AB910" s="28"/>
      <c r="AC910" s="28"/>
      <c r="AD910" s="28"/>
      <c r="AE910" s="28"/>
      <c r="AT910" s="14" t="s">
        <v>129</v>
      </c>
      <c r="AU910" s="14" t="s">
        <v>82</v>
      </c>
    </row>
    <row r="911" spans="1:65" s="2" customFormat="1" ht="24.2" customHeight="1">
      <c r="A911" s="28"/>
      <c r="B911" s="29"/>
      <c r="C911" s="194" t="s">
        <v>1750</v>
      </c>
      <c r="D911" s="194" t="s">
        <v>1367</v>
      </c>
      <c r="E911" s="195" t="s">
        <v>1751</v>
      </c>
      <c r="F911" s="196" t="s">
        <v>1752</v>
      </c>
      <c r="G911" s="197" t="s">
        <v>694</v>
      </c>
      <c r="H911" s="198">
        <v>1</v>
      </c>
      <c r="I911" s="199">
        <v>0</v>
      </c>
      <c r="J911" s="199">
        <v>79.400000000000006</v>
      </c>
      <c r="K911" s="199">
        <f>ROUND(P911*H911,2)</f>
        <v>79.400000000000006</v>
      </c>
      <c r="L911" s="196" t="s">
        <v>126</v>
      </c>
      <c r="M911" s="33"/>
      <c r="N911" s="200" t="s">
        <v>1</v>
      </c>
      <c r="O911" s="169" t="s">
        <v>37</v>
      </c>
      <c r="P911" s="170">
        <f>I911+J911</f>
        <v>79.400000000000006</v>
      </c>
      <c r="Q911" s="170">
        <f>ROUND(I911*H911,2)</f>
        <v>0</v>
      </c>
      <c r="R911" s="170">
        <f>ROUND(J911*H911,2)</f>
        <v>79.400000000000006</v>
      </c>
      <c r="S911" s="171">
        <v>0</v>
      </c>
      <c r="T911" s="171">
        <f>S911*H911</f>
        <v>0</v>
      </c>
      <c r="U911" s="171">
        <v>0</v>
      </c>
      <c r="V911" s="171">
        <f>U911*H911</f>
        <v>0</v>
      </c>
      <c r="W911" s="171">
        <v>0</v>
      </c>
      <c r="X911" s="172">
        <f>W911*H911</f>
        <v>0</v>
      </c>
      <c r="Y911" s="28"/>
      <c r="Z911" s="28"/>
      <c r="AA911" s="28"/>
      <c r="AB911" s="28"/>
      <c r="AC911" s="28"/>
      <c r="AD911" s="28"/>
      <c r="AE911" s="28"/>
      <c r="AR911" s="173" t="s">
        <v>82</v>
      </c>
      <c r="AT911" s="173" t="s">
        <v>1367</v>
      </c>
      <c r="AU911" s="173" t="s">
        <v>82</v>
      </c>
      <c r="AY911" s="14" t="s">
        <v>127</v>
      </c>
      <c r="BE911" s="174">
        <f>IF(O911="základní",K911,0)</f>
        <v>79.400000000000006</v>
      </c>
      <c r="BF911" s="174">
        <f>IF(O911="snížená",K911,0)</f>
        <v>0</v>
      </c>
      <c r="BG911" s="174">
        <f>IF(O911="zákl. přenesená",K911,0)</f>
        <v>0</v>
      </c>
      <c r="BH911" s="174">
        <f>IF(O911="sníž. přenesená",K911,0)</f>
        <v>0</v>
      </c>
      <c r="BI911" s="174">
        <f>IF(O911="nulová",K911,0)</f>
        <v>0</v>
      </c>
      <c r="BJ911" s="14" t="s">
        <v>82</v>
      </c>
      <c r="BK911" s="174">
        <f>ROUND(P911*H911,2)</f>
        <v>79.400000000000006</v>
      </c>
      <c r="BL911" s="14" t="s">
        <v>82</v>
      </c>
      <c r="BM911" s="173" t="s">
        <v>1753</v>
      </c>
    </row>
    <row r="912" spans="1:65" s="2" customFormat="1" ht="11.25">
      <c r="A912" s="28"/>
      <c r="B912" s="29"/>
      <c r="C912" s="30"/>
      <c r="D912" s="175" t="s">
        <v>129</v>
      </c>
      <c r="E912" s="30"/>
      <c r="F912" s="176" t="s">
        <v>1752</v>
      </c>
      <c r="G912" s="30"/>
      <c r="H912" s="30"/>
      <c r="I912" s="30"/>
      <c r="J912" s="30"/>
      <c r="K912" s="30"/>
      <c r="L912" s="30"/>
      <c r="M912" s="33"/>
      <c r="N912" s="177"/>
      <c r="O912" s="178"/>
      <c r="P912" s="65"/>
      <c r="Q912" s="65"/>
      <c r="R912" s="65"/>
      <c r="S912" s="65"/>
      <c r="T912" s="65"/>
      <c r="U912" s="65"/>
      <c r="V912" s="65"/>
      <c r="W912" s="65"/>
      <c r="X912" s="66"/>
      <c r="Y912" s="28"/>
      <c r="Z912" s="28"/>
      <c r="AA912" s="28"/>
      <c r="AB912" s="28"/>
      <c r="AC912" s="28"/>
      <c r="AD912" s="28"/>
      <c r="AE912" s="28"/>
      <c r="AT912" s="14" t="s">
        <v>129</v>
      </c>
      <c r="AU912" s="14" t="s">
        <v>82</v>
      </c>
    </row>
    <row r="913" spans="1:65" s="2" customFormat="1" ht="24.2" customHeight="1">
      <c r="A913" s="28"/>
      <c r="B913" s="29"/>
      <c r="C913" s="194" t="s">
        <v>1754</v>
      </c>
      <c r="D913" s="194" t="s">
        <v>1367</v>
      </c>
      <c r="E913" s="195" t="s">
        <v>1755</v>
      </c>
      <c r="F913" s="196" t="s">
        <v>1756</v>
      </c>
      <c r="G913" s="197" t="s">
        <v>694</v>
      </c>
      <c r="H913" s="198">
        <v>1</v>
      </c>
      <c r="I913" s="199">
        <v>0</v>
      </c>
      <c r="J913" s="199">
        <v>40.6</v>
      </c>
      <c r="K913" s="199">
        <f>ROUND(P913*H913,2)</f>
        <v>40.6</v>
      </c>
      <c r="L913" s="196" t="s">
        <v>126</v>
      </c>
      <c r="M913" s="33"/>
      <c r="N913" s="200" t="s">
        <v>1</v>
      </c>
      <c r="O913" s="169" t="s">
        <v>37</v>
      </c>
      <c r="P913" s="170">
        <f>I913+J913</f>
        <v>40.6</v>
      </c>
      <c r="Q913" s="170">
        <f>ROUND(I913*H913,2)</f>
        <v>0</v>
      </c>
      <c r="R913" s="170">
        <f>ROUND(J913*H913,2)</f>
        <v>40.6</v>
      </c>
      <c r="S913" s="171">
        <v>0</v>
      </c>
      <c r="T913" s="171">
        <f>S913*H913</f>
        <v>0</v>
      </c>
      <c r="U913" s="171">
        <v>0</v>
      </c>
      <c r="V913" s="171">
        <f>U913*H913</f>
        <v>0</v>
      </c>
      <c r="W913" s="171">
        <v>0</v>
      </c>
      <c r="X913" s="172">
        <f>W913*H913</f>
        <v>0</v>
      </c>
      <c r="Y913" s="28"/>
      <c r="Z913" s="28"/>
      <c r="AA913" s="28"/>
      <c r="AB913" s="28"/>
      <c r="AC913" s="28"/>
      <c r="AD913" s="28"/>
      <c r="AE913" s="28"/>
      <c r="AR913" s="173" t="s">
        <v>82</v>
      </c>
      <c r="AT913" s="173" t="s">
        <v>1367</v>
      </c>
      <c r="AU913" s="173" t="s">
        <v>82</v>
      </c>
      <c r="AY913" s="14" t="s">
        <v>127</v>
      </c>
      <c r="BE913" s="174">
        <f>IF(O913="základní",K913,0)</f>
        <v>40.6</v>
      </c>
      <c r="BF913" s="174">
        <f>IF(O913="snížená",K913,0)</f>
        <v>0</v>
      </c>
      <c r="BG913" s="174">
        <f>IF(O913="zákl. přenesená",K913,0)</f>
        <v>0</v>
      </c>
      <c r="BH913" s="174">
        <f>IF(O913="sníž. přenesená",K913,0)</f>
        <v>0</v>
      </c>
      <c r="BI913" s="174">
        <f>IF(O913="nulová",K913,0)</f>
        <v>0</v>
      </c>
      <c r="BJ913" s="14" t="s">
        <v>82</v>
      </c>
      <c r="BK913" s="174">
        <f>ROUND(P913*H913,2)</f>
        <v>40.6</v>
      </c>
      <c r="BL913" s="14" t="s">
        <v>82</v>
      </c>
      <c r="BM913" s="173" t="s">
        <v>1757</v>
      </c>
    </row>
    <row r="914" spans="1:65" s="2" customFormat="1" ht="11.25">
      <c r="A914" s="28"/>
      <c r="B914" s="29"/>
      <c r="C914" s="30"/>
      <c r="D914" s="175" t="s">
        <v>129</v>
      </c>
      <c r="E914" s="30"/>
      <c r="F914" s="176" t="s">
        <v>1756</v>
      </c>
      <c r="G914" s="30"/>
      <c r="H914" s="30"/>
      <c r="I914" s="30"/>
      <c r="J914" s="30"/>
      <c r="K914" s="30"/>
      <c r="L914" s="30"/>
      <c r="M914" s="33"/>
      <c r="N914" s="177"/>
      <c r="O914" s="178"/>
      <c r="P914" s="65"/>
      <c r="Q914" s="65"/>
      <c r="R914" s="65"/>
      <c r="S914" s="65"/>
      <c r="T914" s="65"/>
      <c r="U914" s="65"/>
      <c r="V914" s="65"/>
      <c r="W914" s="65"/>
      <c r="X914" s="66"/>
      <c r="Y914" s="28"/>
      <c r="Z914" s="28"/>
      <c r="AA914" s="28"/>
      <c r="AB914" s="28"/>
      <c r="AC914" s="28"/>
      <c r="AD914" s="28"/>
      <c r="AE914" s="28"/>
      <c r="AT914" s="14" t="s">
        <v>129</v>
      </c>
      <c r="AU914" s="14" t="s">
        <v>82</v>
      </c>
    </row>
    <row r="915" spans="1:65" s="2" customFormat="1" ht="24">
      <c r="A915" s="28"/>
      <c r="B915" s="29"/>
      <c r="C915" s="194" t="s">
        <v>1758</v>
      </c>
      <c r="D915" s="194" t="s">
        <v>1367</v>
      </c>
      <c r="E915" s="195" t="s">
        <v>1759</v>
      </c>
      <c r="F915" s="196" t="s">
        <v>1760</v>
      </c>
      <c r="G915" s="197" t="s">
        <v>694</v>
      </c>
      <c r="H915" s="198">
        <v>1</v>
      </c>
      <c r="I915" s="199">
        <v>0</v>
      </c>
      <c r="J915" s="199">
        <v>57.9</v>
      </c>
      <c r="K915" s="199">
        <f>ROUND(P915*H915,2)</f>
        <v>57.9</v>
      </c>
      <c r="L915" s="196" t="s">
        <v>126</v>
      </c>
      <c r="M915" s="33"/>
      <c r="N915" s="200" t="s">
        <v>1</v>
      </c>
      <c r="O915" s="169" t="s">
        <v>37</v>
      </c>
      <c r="P915" s="170">
        <f>I915+J915</f>
        <v>57.9</v>
      </c>
      <c r="Q915" s="170">
        <f>ROUND(I915*H915,2)</f>
        <v>0</v>
      </c>
      <c r="R915" s="170">
        <f>ROUND(J915*H915,2)</f>
        <v>57.9</v>
      </c>
      <c r="S915" s="171">
        <v>0</v>
      </c>
      <c r="T915" s="171">
        <f>S915*H915</f>
        <v>0</v>
      </c>
      <c r="U915" s="171">
        <v>0</v>
      </c>
      <c r="V915" s="171">
        <f>U915*H915</f>
        <v>0</v>
      </c>
      <c r="W915" s="171">
        <v>0</v>
      </c>
      <c r="X915" s="172">
        <f>W915*H915</f>
        <v>0</v>
      </c>
      <c r="Y915" s="28"/>
      <c r="Z915" s="28"/>
      <c r="AA915" s="28"/>
      <c r="AB915" s="28"/>
      <c r="AC915" s="28"/>
      <c r="AD915" s="28"/>
      <c r="AE915" s="28"/>
      <c r="AR915" s="173" t="s">
        <v>82</v>
      </c>
      <c r="AT915" s="173" t="s">
        <v>1367</v>
      </c>
      <c r="AU915" s="173" t="s">
        <v>82</v>
      </c>
      <c r="AY915" s="14" t="s">
        <v>127</v>
      </c>
      <c r="BE915" s="174">
        <f>IF(O915="základní",K915,0)</f>
        <v>57.9</v>
      </c>
      <c r="BF915" s="174">
        <f>IF(O915="snížená",K915,0)</f>
        <v>0</v>
      </c>
      <c r="BG915" s="174">
        <f>IF(O915="zákl. přenesená",K915,0)</f>
        <v>0</v>
      </c>
      <c r="BH915" s="174">
        <f>IF(O915="sníž. přenesená",K915,0)</f>
        <v>0</v>
      </c>
      <c r="BI915" s="174">
        <f>IF(O915="nulová",K915,0)</f>
        <v>0</v>
      </c>
      <c r="BJ915" s="14" t="s">
        <v>82</v>
      </c>
      <c r="BK915" s="174">
        <f>ROUND(P915*H915,2)</f>
        <v>57.9</v>
      </c>
      <c r="BL915" s="14" t="s">
        <v>82</v>
      </c>
      <c r="BM915" s="173" t="s">
        <v>1761</v>
      </c>
    </row>
    <row r="916" spans="1:65" s="2" customFormat="1" ht="11.25">
      <c r="A916" s="28"/>
      <c r="B916" s="29"/>
      <c r="C916" s="30"/>
      <c r="D916" s="175" t="s">
        <v>129</v>
      </c>
      <c r="E916" s="30"/>
      <c r="F916" s="176" t="s">
        <v>1760</v>
      </c>
      <c r="G916" s="30"/>
      <c r="H916" s="30"/>
      <c r="I916" s="30"/>
      <c r="J916" s="30"/>
      <c r="K916" s="30"/>
      <c r="L916" s="30"/>
      <c r="M916" s="33"/>
      <c r="N916" s="177"/>
      <c r="O916" s="178"/>
      <c r="P916" s="65"/>
      <c r="Q916" s="65"/>
      <c r="R916" s="65"/>
      <c r="S916" s="65"/>
      <c r="T916" s="65"/>
      <c r="U916" s="65"/>
      <c r="V916" s="65"/>
      <c r="W916" s="65"/>
      <c r="X916" s="66"/>
      <c r="Y916" s="28"/>
      <c r="Z916" s="28"/>
      <c r="AA916" s="28"/>
      <c r="AB916" s="28"/>
      <c r="AC916" s="28"/>
      <c r="AD916" s="28"/>
      <c r="AE916" s="28"/>
      <c r="AT916" s="14" t="s">
        <v>129</v>
      </c>
      <c r="AU916" s="14" t="s">
        <v>82</v>
      </c>
    </row>
    <row r="917" spans="1:65" s="2" customFormat="1" ht="24.2" customHeight="1">
      <c r="A917" s="28"/>
      <c r="B917" s="29"/>
      <c r="C917" s="194" t="s">
        <v>1762</v>
      </c>
      <c r="D917" s="194" t="s">
        <v>1367</v>
      </c>
      <c r="E917" s="195" t="s">
        <v>1763</v>
      </c>
      <c r="F917" s="196" t="s">
        <v>1764</v>
      </c>
      <c r="G917" s="197" t="s">
        <v>694</v>
      </c>
      <c r="H917" s="198">
        <v>40</v>
      </c>
      <c r="I917" s="199">
        <v>0</v>
      </c>
      <c r="J917" s="199">
        <v>41.2</v>
      </c>
      <c r="K917" s="199">
        <f>ROUND(P917*H917,2)</f>
        <v>1648</v>
      </c>
      <c r="L917" s="196" t="s">
        <v>126</v>
      </c>
      <c r="M917" s="33"/>
      <c r="N917" s="200" t="s">
        <v>1</v>
      </c>
      <c r="O917" s="169" t="s">
        <v>37</v>
      </c>
      <c r="P917" s="170">
        <f>I917+J917</f>
        <v>41.2</v>
      </c>
      <c r="Q917" s="170">
        <f>ROUND(I917*H917,2)</f>
        <v>0</v>
      </c>
      <c r="R917" s="170">
        <f>ROUND(J917*H917,2)</f>
        <v>1648</v>
      </c>
      <c r="S917" s="171">
        <v>0</v>
      </c>
      <c r="T917" s="171">
        <f>S917*H917</f>
        <v>0</v>
      </c>
      <c r="U917" s="171">
        <v>0</v>
      </c>
      <c r="V917" s="171">
        <f>U917*H917</f>
        <v>0</v>
      </c>
      <c r="W917" s="171">
        <v>0</v>
      </c>
      <c r="X917" s="172">
        <f>W917*H917</f>
        <v>0</v>
      </c>
      <c r="Y917" s="28"/>
      <c r="Z917" s="28"/>
      <c r="AA917" s="28"/>
      <c r="AB917" s="28"/>
      <c r="AC917" s="28"/>
      <c r="AD917" s="28"/>
      <c r="AE917" s="28"/>
      <c r="AR917" s="173" t="s">
        <v>82</v>
      </c>
      <c r="AT917" s="173" t="s">
        <v>1367</v>
      </c>
      <c r="AU917" s="173" t="s">
        <v>82</v>
      </c>
      <c r="AY917" s="14" t="s">
        <v>127</v>
      </c>
      <c r="BE917" s="174">
        <f>IF(O917="základní",K917,0)</f>
        <v>1648</v>
      </c>
      <c r="BF917" s="174">
        <f>IF(O917="snížená",K917,0)</f>
        <v>0</v>
      </c>
      <c r="BG917" s="174">
        <f>IF(O917="zákl. přenesená",K917,0)</f>
        <v>0</v>
      </c>
      <c r="BH917" s="174">
        <f>IF(O917="sníž. přenesená",K917,0)</f>
        <v>0</v>
      </c>
      <c r="BI917" s="174">
        <f>IF(O917="nulová",K917,0)</f>
        <v>0</v>
      </c>
      <c r="BJ917" s="14" t="s">
        <v>82</v>
      </c>
      <c r="BK917" s="174">
        <f>ROUND(P917*H917,2)</f>
        <v>1648</v>
      </c>
      <c r="BL917" s="14" t="s">
        <v>82</v>
      </c>
      <c r="BM917" s="173" t="s">
        <v>1765</v>
      </c>
    </row>
    <row r="918" spans="1:65" s="2" customFormat="1" ht="11.25">
      <c r="A918" s="28"/>
      <c r="B918" s="29"/>
      <c r="C918" s="30"/>
      <c r="D918" s="175" t="s">
        <v>129</v>
      </c>
      <c r="E918" s="30"/>
      <c r="F918" s="176" t="s">
        <v>1764</v>
      </c>
      <c r="G918" s="30"/>
      <c r="H918" s="30"/>
      <c r="I918" s="30"/>
      <c r="J918" s="30"/>
      <c r="K918" s="30"/>
      <c r="L918" s="30"/>
      <c r="M918" s="33"/>
      <c r="N918" s="177"/>
      <c r="O918" s="178"/>
      <c r="P918" s="65"/>
      <c r="Q918" s="65"/>
      <c r="R918" s="65"/>
      <c r="S918" s="65"/>
      <c r="T918" s="65"/>
      <c r="U918" s="65"/>
      <c r="V918" s="65"/>
      <c r="W918" s="65"/>
      <c r="X918" s="66"/>
      <c r="Y918" s="28"/>
      <c r="Z918" s="28"/>
      <c r="AA918" s="28"/>
      <c r="AB918" s="28"/>
      <c r="AC918" s="28"/>
      <c r="AD918" s="28"/>
      <c r="AE918" s="28"/>
      <c r="AT918" s="14" t="s">
        <v>129</v>
      </c>
      <c r="AU918" s="14" t="s">
        <v>82</v>
      </c>
    </row>
    <row r="919" spans="1:65" s="2" customFormat="1" ht="24.2" customHeight="1">
      <c r="A919" s="28"/>
      <c r="B919" s="29"/>
      <c r="C919" s="194" t="s">
        <v>1766</v>
      </c>
      <c r="D919" s="194" t="s">
        <v>1367</v>
      </c>
      <c r="E919" s="195" t="s">
        <v>1767</v>
      </c>
      <c r="F919" s="196" t="s">
        <v>1768</v>
      </c>
      <c r="G919" s="197" t="s">
        <v>694</v>
      </c>
      <c r="H919" s="198">
        <v>1</v>
      </c>
      <c r="I919" s="199">
        <v>0</v>
      </c>
      <c r="J919" s="199">
        <v>43.4</v>
      </c>
      <c r="K919" s="199">
        <f>ROUND(P919*H919,2)</f>
        <v>43.4</v>
      </c>
      <c r="L919" s="196" t="s">
        <v>126</v>
      </c>
      <c r="M919" s="33"/>
      <c r="N919" s="200" t="s">
        <v>1</v>
      </c>
      <c r="O919" s="169" t="s">
        <v>37</v>
      </c>
      <c r="P919" s="170">
        <f>I919+J919</f>
        <v>43.4</v>
      </c>
      <c r="Q919" s="170">
        <f>ROUND(I919*H919,2)</f>
        <v>0</v>
      </c>
      <c r="R919" s="170">
        <f>ROUND(J919*H919,2)</f>
        <v>43.4</v>
      </c>
      <c r="S919" s="171">
        <v>0</v>
      </c>
      <c r="T919" s="171">
        <f>S919*H919</f>
        <v>0</v>
      </c>
      <c r="U919" s="171">
        <v>0</v>
      </c>
      <c r="V919" s="171">
        <f>U919*H919</f>
        <v>0</v>
      </c>
      <c r="W919" s="171">
        <v>0</v>
      </c>
      <c r="X919" s="172">
        <f>W919*H919</f>
        <v>0</v>
      </c>
      <c r="Y919" s="28"/>
      <c r="Z919" s="28"/>
      <c r="AA919" s="28"/>
      <c r="AB919" s="28"/>
      <c r="AC919" s="28"/>
      <c r="AD919" s="28"/>
      <c r="AE919" s="28"/>
      <c r="AR919" s="173" t="s">
        <v>82</v>
      </c>
      <c r="AT919" s="173" t="s">
        <v>1367</v>
      </c>
      <c r="AU919" s="173" t="s">
        <v>82</v>
      </c>
      <c r="AY919" s="14" t="s">
        <v>127</v>
      </c>
      <c r="BE919" s="174">
        <f>IF(O919="základní",K919,0)</f>
        <v>43.4</v>
      </c>
      <c r="BF919" s="174">
        <f>IF(O919="snížená",K919,0)</f>
        <v>0</v>
      </c>
      <c r="BG919" s="174">
        <f>IF(O919="zákl. přenesená",K919,0)</f>
        <v>0</v>
      </c>
      <c r="BH919" s="174">
        <f>IF(O919="sníž. přenesená",K919,0)</f>
        <v>0</v>
      </c>
      <c r="BI919" s="174">
        <f>IF(O919="nulová",K919,0)</f>
        <v>0</v>
      </c>
      <c r="BJ919" s="14" t="s">
        <v>82</v>
      </c>
      <c r="BK919" s="174">
        <f>ROUND(P919*H919,2)</f>
        <v>43.4</v>
      </c>
      <c r="BL919" s="14" t="s">
        <v>82</v>
      </c>
      <c r="BM919" s="173" t="s">
        <v>1769</v>
      </c>
    </row>
    <row r="920" spans="1:65" s="2" customFormat="1" ht="11.25">
      <c r="A920" s="28"/>
      <c r="B920" s="29"/>
      <c r="C920" s="30"/>
      <c r="D920" s="175" t="s">
        <v>129</v>
      </c>
      <c r="E920" s="30"/>
      <c r="F920" s="176" t="s">
        <v>1768</v>
      </c>
      <c r="G920" s="30"/>
      <c r="H920" s="30"/>
      <c r="I920" s="30"/>
      <c r="J920" s="30"/>
      <c r="K920" s="30"/>
      <c r="L920" s="30"/>
      <c r="M920" s="33"/>
      <c r="N920" s="177"/>
      <c r="O920" s="178"/>
      <c r="P920" s="65"/>
      <c r="Q920" s="65"/>
      <c r="R920" s="65"/>
      <c r="S920" s="65"/>
      <c r="T920" s="65"/>
      <c r="U920" s="65"/>
      <c r="V920" s="65"/>
      <c r="W920" s="65"/>
      <c r="X920" s="66"/>
      <c r="Y920" s="28"/>
      <c r="Z920" s="28"/>
      <c r="AA920" s="28"/>
      <c r="AB920" s="28"/>
      <c r="AC920" s="28"/>
      <c r="AD920" s="28"/>
      <c r="AE920" s="28"/>
      <c r="AT920" s="14" t="s">
        <v>129</v>
      </c>
      <c r="AU920" s="14" t="s">
        <v>82</v>
      </c>
    </row>
    <row r="921" spans="1:65" s="2" customFormat="1" ht="24.2" customHeight="1">
      <c r="A921" s="28"/>
      <c r="B921" s="29"/>
      <c r="C921" s="194" t="s">
        <v>1770</v>
      </c>
      <c r="D921" s="194" t="s">
        <v>1367</v>
      </c>
      <c r="E921" s="195" t="s">
        <v>1771</v>
      </c>
      <c r="F921" s="196" t="s">
        <v>1772</v>
      </c>
      <c r="G921" s="197" t="s">
        <v>125</v>
      </c>
      <c r="H921" s="198">
        <v>1</v>
      </c>
      <c r="I921" s="199">
        <v>0</v>
      </c>
      <c r="J921" s="199">
        <v>3580</v>
      </c>
      <c r="K921" s="199">
        <f>ROUND(P921*H921,2)</f>
        <v>3580</v>
      </c>
      <c r="L921" s="196" t="s">
        <v>126</v>
      </c>
      <c r="M921" s="33"/>
      <c r="N921" s="200" t="s">
        <v>1</v>
      </c>
      <c r="O921" s="169" t="s">
        <v>37</v>
      </c>
      <c r="P921" s="170">
        <f>I921+J921</f>
        <v>3580</v>
      </c>
      <c r="Q921" s="170">
        <f>ROUND(I921*H921,2)</f>
        <v>0</v>
      </c>
      <c r="R921" s="170">
        <f>ROUND(J921*H921,2)</f>
        <v>3580</v>
      </c>
      <c r="S921" s="171">
        <v>0</v>
      </c>
      <c r="T921" s="171">
        <f>S921*H921</f>
        <v>0</v>
      </c>
      <c r="U921" s="171">
        <v>0</v>
      </c>
      <c r="V921" s="171">
        <f>U921*H921</f>
        <v>0</v>
      </c>
      <c r="W921" s="171">
        <v>0</v>
      </c>
      <c r="X921" s="172">
        <f>W921*H921</f>
        <v>0</v>
      </c>
      <c r="Y921" s="28"/>
      <c r="Z921" s="28"/>
      <c r="AA921" s="28"/>
      <c r="AB921" s="28"/>
      <c r="AC921" s="28"/>
      <c r="AD921" s="28"/>
      <c r="AE921" s="28"/>
      <c r="AR921" s="173" t="s">
        <v>82</v>
      </c>
      <c r="AT921" s="173" t="s">
        <v>1367</v>
      </c>
      <c r="AU921" s="173" t="s">
        <v>82</v>
      </c>
      <c r="AY921" s="14" t="s">
        <v>127</v>
      </c>
      <c r="BE921" s="174">
        <f>IF(O921="základní",K921,0)</f>
        <v>3580</v>
      </c>
      <c r="BF921" s="174">
        <f>IF(O921="snížená",K921,0)</f>
        <v>0</v>
      </c>
      <c r="BG921" s="174">
        <f>IF(O921="zákl. přenesená",K921,0)</f>
        <v>0</v>
      </c>
      <c r="BH921" s="174">
        <f>IF(O921="sníž. přenesená",K921,0)</f>
        <v>0</v>
      </c>
      <c r="BI921" s="174">
        <f>IF(O921="nulová",K921,0)</f>
        <v>0</v>
      </c>
      <c r="BJ921" s="14" t="s">
        <v>82</v>
      </c>
      <c r="BK921" s="174">
        <f>ROUND(P921*H921,2)</f>
        <v>3580</v>
      </c>
      <c r="BL921" s="14" t="s">
        <v>82</v>
      </c>
      <c r="BM921" s="173" t="s">
        <v>1773</v>
      </c>
    </row>
    <row r="922" spans="1:65" s="2" customFormat="1" ht="48.75">
      <c r="A922" s="28"/>
      <c r="B922" s="29"/>
      <c r="C922" s="30"/>
      <c r="D922" s="175" t="s">
        <v>129</v>
      </c>
      <c r="E922" s="30"/>
      <c r="F922" s="176" t="s">
        <v>1774</v>
      </c>
      <c r="G922" s="30"/>
      <c r="H922" s="30"/>
      <c r="I922" s="30"/>
      <c r="J922" s="30"/>
      <c r="K922" s="30"/>
      <c r="L922" s="30"/>
      <c r="M922" s="33"/>
      <c r="N922" s="177"/>
      <c r="O922" s="178"/>
      <c r="P922" s="65"/>
      <c r="Q922" s="65"/>
      <c r="R922" s="65"/>
      <c r="S922" s="65"/>
      <c r="T922" s="65"/>
      <c r="U922" s="65"/>
      <c r="V922" s="65"/>
      <c r="W922" s="65"/>
      <c r="X922" s="66"/>
      <c r="Y922" s="28"/>
      <c r="Z922" s="28"/>
      <c r="AA922" s="28"/>
      <c r="AB922" s="28"/>
      <c r="AC922" s="28"/>
      <c r="AD922" s="28"/>
      <c r="AE922" s="28"/>
      <c r="AT922" s="14" t="s">
        <v>129</v>
      </c>
      <c r="AU922" s="14" t="s">
        <v>82</v>
      </c>
    </row>
    <row r="923" spans="1:65" s="2" customFormat="1" ht="24.2" customHeight="1">
      <c r="A923" s="28"/>
      <c r="B923" s="29"/>
      <c r="C923" s="194" t="s">
        <v>1775</v>
      </c>
      <c r="D923" s="194" t="s">
        <v>1367</v>
      </c>
      <c r="E923" s="195" t="s">
        <v>1776</v>
      </c>
      <c r="F923" s="196" t="s">
        <v>1777</v>
      </c>
      <c r="G923" s="197" t="s">
        <v>125</v>
      </c>
      <c r="H923" s="198">
        <v>1</v>
      </c>
      <c r="I923" s="199">
        <v>0</v>
      </c>
      <c r="J923" s="199">
        <v>1280</v>
      </c>
      <c r="K923" s="199">
        <f>ROUND(P923*H923,2)</f>
        <v>1280</v>
      </c>
      <c r="L923" s="196" t="s">
        <v>126</v>
      </c>
      <c r="M923" s="33"/>
      <c r="N923" s="200" t="s">
        <v>1</v>
      </c>
      <c r="O923" s="169" t="s">
        <v>37</v>
      </c>
      <c r="P923" s="170">
        <f>I923+J923</f>
        <v>1280</v>
      </c>
      <c r="Q923" s="170">
        <f>ROUND(I923*H923,2)</f>
        <v>0</v>
      </c>
      <c r="R923" s="170">
        <f>ROUND(J923*H923,2)</f>
        <v>1280</v>
      </c>
      <c r="S923" s="171">
        <v>0</v>
      </c>
      <c r="T923" s="171">
        <f>S923*H923</f>
        <v>0</v>
      </c>
      <c r="U923" s="171">
        <v>0</v>
      </c>
      <c r="V923" s="171">
        <f>U923*H923</f>
        <v>0</v>
      </c>
      <c r="W923" s="171">
        <v>0</v>
      </c>
      <c r="X923" s="172">
        <f>W923*H923</f>
        <v>0</v>
      </c>
      <c r="Y923" s="28"/>
      <c r="Z923" s="28"/>
      <c r="AA923" s="28"/>
      <c r="AB923" s="28"/>
      <c r="AC923" s="28"/>
      <c r="AD923" s="28"/>
      <c r="AE923" s="28"/>
      <c r="AR923" s="173" t="s">
        <v>1420</v>
      </c>
      <c r="AT923" s="173" t="s">
        <v>1367</v>
      </c>
      <c r="AU923" s="173" t="s">
        <v>82</v>
      </c>
      <c r="AY923" s="14" t="s">
        <v>127</v>
      </c>
      <c r="BE923" s="174">
        <f>IF(O923="základní",K923,0)</f>
        <v>1280</v>
      </c>
      <c r="BF923" s="174">
        <f>IF(O923="snížená",K923,0)</f>
        <v>0</v>
      </c>
      <c r="BG923" s="174">
        <f>IF(O923="zákl. přenesená",K923,0)</f>
        <v>0</v>
      </c>
      <c r="BH923" s="174">
        <f>IF(O923="sníž. přenesená",K923,0)</f>
        <v>0</v>
      </c>
      <c r="BI923" s="174">
        <f>IF(O923="nulová",K923,0)</f>
        <v>0</v>
      </c>
      <c r="BJ923" s="14" t="s">
        <v>82</v>
      </c>
      <c r="BK923" s="174">
        <f>ROUND(P923*H923,2)</f>
        <v>1280</v>
      </c>
      <c r="BL923" s="14" t="s">
        <v>1420</v>
      </c>
      <c r="BM923" s="173" t="s">
        <v>1778</v>
      </c>
    </row>
    <row r="924" spans="1:65" s="2" customFormat="1" ht="11.25">
      <c r="A924" s="28"/>
      <c r="B924" s="29"/>
      <c r="C924" s="30"/>
      <c r="D924" s="175" t="s">
        <v>129</v>
      </c>
      <c r="E924" s="30"/>
      <c r="F924" s="176" t="s">
        <v>1777</v>
      </c>
      <c r="G924" s="30"/>
      <c r="H924" s="30"/>
      <c r="I924" s="30"/>
      <c r="J924" s="30"/>
      <c r="K924" s="30"/>
      <c r="L924" s="30"/>
      <c r="M924" s="33"/>
      <c r="N924" s="177"/>
      <c r="O924" s="178"/>
      <c r="P924" s="65"/>
      <c r="Q924" s="65"/>
      <c r="R924" s="65"/>
      <c r="S924" s="65"/>
      <c r="T924" s="65"/>
      <c r="U924" s="65"/>
      <c r="V924" s="65"/>
      <c r="W924" s="65"/>
      <c r="X924" s="66"/>
      <c r="Y924" s="28"/>
      <c r="Z924" s="28"/>
      <c r="AA924" s="28"/>
      <c r="AB924" s="28"/>
      <c r="AC924" s="28"/>
      <c r="AD924" s="28"/>
      <c r="AE924" s="28"/>
      <c r="AT924" s="14" t="s">
        <v>129</v>
      </c>
      <c r="AU924" s="14" t="s">
        <v>82</v>
      </c>
    </row>
    <row r="925" spans="1:65" s="2" customFormat="1" ht="24.2" customHeight="1">
      <c r="A925" s="28"/>
      <c r="B925" s="29"/>
      <c r="C925" s="194" t="s">
        <v>1779</v>
      </c>
      <c r="D925" s="194" t="s">
        <v>1367</v>
      </c>
      <c r="E925" s="195" t="s">
        <v>1780</v>
      </c>
      <c r="F925" s="196" t="s">
        <v>1781</v>
      </c>
      <c r="G925" s="197" t="s">
        <v>125</v>
      </c>
      <c r="H925" s="198">
        <v>1</v>
      </c>
      <c r="I925" s="199">
        <v>0</v>
      </c>
      <c r="J925" s="199">
        <v>518</v>
      </c>
      <c r="K925" s="199">
        <f>ROUND(P925*H925,2)</f>
        <v>518</v>
      </c>
      <c r="L925" s="196" t="s">
        <v>126</v>
      </c>
      <c r="M925" s="33"/>
      <c r="N925" s="200" t="s">
        <v>1</v>
      </c>
      <c r="O925" s="169" t="s">
        <v>37</v>
      </c>
      <c r="P925" s="170">
        <f>I925+J925</f>
        <v>518</v>
      </c>
      <c r="Q925" s="170">
        <f>ROUND(I925*H925,2)</f>
        <v>0</v>
      </c>
      <c r="R925" s="170">
        <f>ROUND(J925*H925,2)</f>
        <v>518</v>
      </c>
      <c r="S925" s="171">
        <v>0</v>
      </c>
      <c r="T925" s="171">
        <f>S925*H925</f>
        <v>0</v>
      </c>
      <c r="U925" s="171">
        <v>0</v>
      </c>
      <c r="V925" s="171">
        <f>U925*H925</f>
        <v>0</v>
      </c>
      <c r="W925" s="171">
        <v>0</v>
      </c>
      <c r="X925" s="172">
        <f>W925*H925</f>
        <v>0</v>
      </c>
      <c r="Y925" s="28"/>
      <c r="Z925" s="28"/>
      <c r="AA925" s="28"/>
      <c r="AB925" s="28"/>
      <c r="AC925" s="28"/>
      <c r="AD925" s="28"/>
      <c r="AE925" s="28"/>
      <c r="AR925" s="173" t="s">
        <v>1420</v>
      </c>
      <c r="AT925" s="173" t="s">
        <v>1367</v>
      </c>
      <c r="AU925" s="173" t="s">
        <v>82</v>
      </c>
      <c r="AY925" s="14" t="s">
        <v>127</v>
      </c>
      <c r="BE925" s="174">
        <f>IF(O925="základní",K925,0)</f>
        <v>518</v>
      </c>
      <c r="BF925" s="174">
        <f>IF(O925="snížená",K925,0)</f>
        <v>0</v>
      </c>
      <c r="BG925" s="174">
        <f>IF(O925="zákl. přenesená",K925,0)</f>
        <v>0</v>
      </c>
      <c r="BH925" s="174">
        <f>IF(O925="sníž. přenesená",K925,0)</f>
        <v>0</v>
      </c>
      <c r="BI925" s="174">
        <f>IF(O925="nulová",K925,0)</f>
        <v>0</v>
      </c>
      <c r="BJ925" s="14" t="s">
        <v>82</v>
      </c>
      <c r="BK925" s="174">
        <f>ROUND(P925*H925,2)</f>
        <v>518</v>
      </c>
      <c r="BL925" s="14" t="s">
        <v>1420</v>
      </c>
      <c r="BM925" s="173" t="s">
        <v>1782</v>
      </c>
    </row>
    <row r="926" spans="1:65" s="2" customFormat="1" ht="11.25">
      <c r="A926" s="28"/>
      <c r="B926" s="29"/>
      <c r="C926" s="30"/>
      <c r="D926" s="175" t="s">
        <v>129</v>
      </c>
      <c r="E926" s="30"/>
      <c r="F926" s="176" t="s">
        <v>1781</v>
      </c>
      <c r="G926" s="30"/>
      <c r="H926" s="30"/>
      <c r="I926" s="30"/>
      <c r="J926" s="30"/>
      <c r="K926" s="30"/>
      <c r="L926" s="30"/>
      <c r="M926" s="33"/>
      <c r="N926" s="177"/>
      <c r="O926" s="178"/>
      <c r="P926" s="65"/>
      <c r="Q926" s="65"/>
      <c r="R926" s="65"/>
      <c r="S926" s="65"/>
      <c r="T926" s="65"/>
      <c r="U926" s="65"/>
      <c r="V926" s="65"/>
      <c r="W926" s="65"/>
      <c r="X926" s="66"/>
      <c r="Y926" s="28"/>
      <c r="Z926" s="28"/>
      <c r="AA926" s="28"/>
      <c r="AB926" s="28"/>
      <c r="AC926" s="28"/>
      <c r="AD926" s="28"/>
      <c r="AE926" s="28"/>
      <c r="AT926" s="14" t="s">
        <v>129</v>
      </c>
      <c r="AU926" s="14" t="s">
        <v>82</v>
      </c>
    </row>
    <row r="927" spans="1:65" s="2" customFormat="1" ht="24.2" customHeight="1">
      <c r="A927" s="28"/>
      <c r="B927" s="29"/>
      <c r="C927" s="194" t="s">
        <v>1783</v>
      </c>
      <c r="D927" s="194" t="s">
        <v>1367</v>
      </c>
      <c r="E927" s="195" t="s">
        <v>1784</v>
      </c>
      <c r="F927" s="196" t="s">
        <v>1785</v>
      </c>
      <c r="G927" s="197" t="s">
        <v>125</v>
      </c>
      <c r="H927" s="198">
        <v>1</v>
      </c>
      <c r="I927" s="199">
        <v>0</v>
      </c>
      <c r="J927" s="199">
        <v>2880</v>
      </c>
      <c r="K927" s="199">
        <f>ROUND(P927*H927,2)</f>
        <v>2880</v>
      </c>
      <c r="L927" s="196" t="s">
        <v>126</v>
      </c>
      <c r="M927" s="33"/>
      <c r="N927" s="200" t="s">
        <v>1</v>
      </c>
      <c r="O927" s="169" t="s">
        <v>37</v>
      </c>
      <c r="P927" s="170">
        <f>I927+J927</f>
        <v>2880</v>
      </c>
      <c r="Q927" s="170">
        <f>ROUND(I927*H927,2)</f>
        <v>0</v>
      </c>
      <c r="R927" s="170">
        <f>ROUND(J927*H927,2)</f>
        <v>2880</v>
      </c>
      <c r="S927" s="171">
        <v>0</v>
      </c>
      <c r="T927" s="171">
        <f>S927*H927</f>
        <v>0</v>
      </c>
      <c r="U927" s="171">
        <v>0</v>
      </c>
      <c r="V927" s="171">
        <f>U927*H927</f>
        <v>0</v>
      </c>
      <c r="W927" s="171">
        <v>0</v>
      </c>
      <c r="X927" s="172">
        <f>W927*H927</f>
        <v>0</v>
      </c>
      <c r="Y927" s="28"/>
      <c r="Z927" s="28"/>
      <c r="AA927" s="28"/>
      <c r="AB927" s="28"/>
      <c r="AC927" s="28"/>
      <c r="AD927" s="28"/>
      <c r="AE927" s="28"/>
      <c r="AR927" s="173" t="s">
        <v>1420</v>
      </c>
      <c r="AT927" s="173" t="s">
        <v>1367</v>
      </c>
      <c r="AU927" s="173" t="s">
        <v>82</v>
      </c>
      <c r="AY927" s="14" t="s">
        <v>127</v>
      </c>
      <c r="BE927" s="174">
        <f>IF(O927="základní",K927,0)</f>
        <v>2880</v>
      </c>
      <c r="BF927" s="174">
        <f>IF(O927="snížená",K927,0)</f>
        <v>0</v>
      </c>
      <c r="BG927" s="174">
        <f>IF(O927="zákl. přenesená",K927,0)</f>
        <v>0</v>
      </c>
      <c r="BH927" s="174">
        <f>IF(O927="sníž. přenesená",K927,0)</f>
        <v>0</v>
      </c>
      <c r="BI927" s="174">
        <f>IF(O927="nulová",K927,0)</f>
        <v>0</v>
      </c>
      <c r="BJ927" s="14" t="s">
        <v>82</v>
      </c>
      <c r="BK927" s="174">
        <f>ROUND(P927*H927,2)</f>
        <v>2880</v>
      </c>
      <c r="BL927" s="14" t="s">
        <v>1420</v>
      </c>
      <c r="BM927" s="173" t="s">
        <v>1786</v>
      </c>
    </row>
    <row r="928" spans="1:65" s="2" customFormat="1" ht="39">
      <c r="A928" s="28"/>
      <c r="B928" s="29"/>
      <c r="C928" s="30"/>
      <c r="D928" s="175" t="s">
        <v>129</v>
      </c>
      <c r="E928" s="30"/>
      <c r="F928" s="176" t="s">
        <v>1787</v>
      </c>
      <c r="G928" s="30"/>
      <c r="H928" s="30"/>
      <c r="I928" s="30"/>
      <c r="J928" s="30"/>
      <c r="K928" s="30"/>
      <c r="L928" s="30"/>
      <c r="M928" s="33"/>
      <c r="N928" s="177"/>
      <c r="O928" s="178"/>
      <c r="P928" s="65"/>
      <c r="Q928" s="65"/>
      <c r="R928" s="65"/>
      <c r="S928" s="65"/>
      <c r="T928" s="65"/>
      <c r="U928" s="65"/>
      <c r="V928" s="65"/>
      <c r="W928" s="65"/>
      <c r="X928" s="66"/>
      <c r="Y928" s="28"/>
      <c r="Z928" s="28"/>
      <c r="AA928" s="28"/>
      <c r="AB928" s="28"/>
      <c r="AC928" s="28"/>
      <c r="AD928" s="28"/>
      <c r="AE928" s="28"/>
      <c r="AT928" s="14" t="s">
        <v>129</v>
      </c>
      <c r="AU928" s="14" t="s">
        <v>82</v>
      </c>
    </row>
    <row r="929" spans="1:65" s="2" customFormat="1" ht="24.2" customHeight="1">
      <c r="A929" s="28"/>
      <c r="B929" s="29"/>
      <c r="C929" s="194" t="s">
        <v>1788</v>
      </c>
      <c r="D929" s="194" t="s">
        <v>1367</v>
      </c>
      <c r="E929" s="195" t="s">
        <v>1789</v>
      </c>
      <c r="F929" s="196" t="s">
        <v>1790</v>
      </c>
      <c r="G929" s="197" t="s">
        <v>125</v>
      </c>
      <c r="H929" s="198">
        <v>1</v>
      </c>
      <c r="I929" s="199">
        <v>0</v>
      </c>
      <c r="J929" s="199">
        <v>2880</v>
      </c>
      <c r="K929" s="199">
        <f>ROUND(P929*H929,2)</f>
        <v>2880</v>
      </c>
      <c r="L929" s="196" t="s">
        <v>126</v>
      </c>
      <c r="M929" s="33"/>
      <c r="N929" s="200" t="s">
        <v>1</v>
      </c>
      <c r="O929" s="169" t="s">
        <v>37</v>
      </c>
      <c r="P929" s="170">
        <f>I929+J929</f>
        <v>2880</v>
      </c>
      <c r="Q929" s="170">
        <f>ROUND(I929*H929,2)</f>
        <v>0</v>
      </c>
      <c r="R929" s="170">
        <f>ROUND(J929*H929,2)</f>
        <v>2880</v>
      </c>
      <c r="S929" s="171">
        <v>0</v>
      </c>
      <c r="T929" s="171">
        <f>S929*H929</f>
        <v>0</v>
      </c>
      <c r="U929" s="171">
        <v>0</v>
      </c>
      <c r="V929" s="171">
        <f>U929*H929</f>
        <v>0</v>
      </c>
      <c r="W929" s="171">
        <v>0</v>
      </c>
      <c r="X929" s="172">
        <f>W929*H929</f>
        <v>0</v>
      </c>
      <c r="Y929" s="28"/>
      <c r="Z929" s="28"/>
      <c r="AA929" s="28"/>
      <c r="AB929" s="28"/>
      <c r="AC929" s="28"/>
      <c r="AD929" s="28"/>
      <c r="AE929" s="28"/>
      <c r="AR929" s="173" t="s">
        <v>1420</v>
      </c>
      <c r="AT929" s="173" t="s">
        <v>1367</v>
      </c>
      <c r="AU929" s="173" t="s">
        <v>82</v>
      </c>
      <c r="AY929" s="14" t="s">
        <v>127</v>
      </c>
      <c r="BE929" s="174">
        <f>IF(O929="základní",K929,0)</f>
        <v>2880</v>
      </c>
      <c r="BF929" s="174">
        <f>IF(O929="snížená",K929,0)</f>
        <v>0</v>
      </c>
      <c r="BG929" s="174">
        <f>IF(O929="zákl. přenesená",K929,0)</f>
        <v>0</v>
      </c>
      <c r="BH929" s="174">
        <f>IF(O929="sníž. přenesená",K929,0)</f>
        <v>0</v>
      </c>
      <c r="BI929" s="174">
        <f>IF(O929="nulová",K929,0)</f>
        <v>0</v>
      </c>
      <c r="BJ929" s="14" t="s">
        <v>82</v>
      </c>
      <c r="BK929" s="174">
        <f>ROUND(P929*H929,2)</f>
        <v>2880</v>
      </c>
      <c r="BL929" s="14" t="s">
        <v>1420</v>
      </c>
      <c r="BM929" s="173" t="s">
        <v>1791</v>
      </c>
    </row>
    <row r="930" spans="1:65" s="2" customFormat="1" ht="29.25">
      <c r="A930" s="28"/>
      <c r="B930" s="29"/>
      <c r="C930" s="30"/>
      <c r="D930" s="175" t="s">
        <v>129</v>
      </c>
      <c r="E930" s="30"/>
      <c r="F930" s="176" t="s">
        <v>1792</v>
      </c>
      <c r="G930" s="30"/>
      <c r="H930" s="30"/>
      <c r="I930" s="30"/>
      <c r="J930" s="30"/>
      <c r="K930" s="30"/>
      <c r="L930" s="30"/>
      <c r="M930" s="33"/>
      <c r="N930" s="177"/>
      <c r="O930" s="178"/>
      <c r="P930" s="65"/>
      <c r="Q930" s="65"/>
      <c r="R930" s="65"/>
      <c r="S930" s="65"/>
      <c r="T930" s="65"/>
      <c r="U930" s="65"/>
      <c r="V930" s="65"/>
      <c r="W930" s="65"/>
      <c r="X930" s="66"/>
      <c r="Y930" s="28"/>
      <c r="Z930" s="28"/>
      <c r="AA930" s="28"/>
      <c r="AB930" s="28"/>
      <c r="AC930" s="28"/>
      <c r="AD930" s="28"/>
      <c r="AE930" s="28"/>
      <c r="AT930" s="14" t="s">
        <v>129</v>
      </c>
      <c r="AU930" s="14" t="s">
        <v>82</v>
      </c>
    </row>
    <row r="931" spans="1:65" s="2" customFormat="1" ht="24.2" customHeight="1">
      <c r="A931" s="28"/>
      <c r="B931" s="29"/>
      <c r="C931" s="194" t="s">
        <v>1793</v>
      </c>
      <c r="D931" s="194" t="s">
        <v>1367</v>
      </c>
      <c r="E931" s="195" t="s">
        <v>1794</v>
      </c>
      <c r="F931" s="196" t="s">
        <v>1795</v>
      </c>
      <c r="G931" s="197" t="s">
        <v>125</v>
      </c>
      <c r="H931" s="198">
        <v>1</v>
      </c>
      <c r="I931" s="199">
        <v>0</v>
      </c>
      <c r="J931" s="199">
        <v>2880</v>
      </c>
      <c r="K931" s="199">
        <f>ROUND(P931*H931,2)</f>
        <v>2880</v>
      </c>
      <c r="L931" s="196" t="s">
        <v>126</v>
      </c>
      <c r="M931" s="33"/>
      <c r="N931" s="200" t="s">
        <v>1</v>
      </c>
      <c r="O931" s="169" t="s">
        <v>37</v>
      </c>
      <c r="P931" s="170">
        <f>I931+J931</f>
        <v>2880</v>
      </c>
      <c r="Q931" s="170">
        <f>ROUND(I931*H931,2)</f>
        <v>0</v>
      </c>
      <c r="R931" s="170">
        <f>ROUND(J931*H931,2)</f>
        <v>2880</v>
      </c>
      <c r="S931" s="171">
        <v>0</v>
      </c>
      <c r="T931" s="171">
        <f>S931*H931</f>
        <v>0</v>
      </c>
      <c r="U931" s="171">
        <v>0</v>
      </c>
      <c r="V931" s="171">
        <f>U931*H931</f>
        <v>0</v>
      </c>
      <c r="W931" s="171">
        <v>0</v>
      </c>
      <c r="X931" s="172">
        <f>W931*H931</f>
        <v>0</v>
      </c>
      <c r="Y931" s="28"/>
      <c r="Z931" s="28"/>
      <c r="AA931" s="28"/>
      <c r="AB931" s="28"/>
      <c r="AC931" s="28"/>
      <c r="AD931" s="28"/>
      <c r="AE931" s="28"/>
      <c r="AR931" s="173" t="s">
        <v>1420</v>
      </c>
      <c r="AT931" s="173" t="s">
        <v>1367</v>
      </c>
      <c r="AU931" s="173" t="s">
        <v>82</v>
      </c>
      <c r="AY931" s="14" t="s">
        <v>127</v>
      </c>
      <c r="BE931" s="174">
        <f>IF(O931="základní",K931,0)</f>
        <v>2880</v>
      </c>
      <c r="BF931" s="174">
        <f>IF(O931="snížená",K931,0)</f>
        <v>0</v>
      </c>
      <c r="BG931" s="174">
        <f>IF(O931="zákl. přenesená",K931,0)</f>
        <v>0</v>
      </c>
      <c r="BH931" s="174">
        <f>IF(O931="sníž. přenesená",K931,0)</f>
        <v>0</v>
      </c>
      <c r="BI931" s="174">
        <f>IF(O931="nulová",K931,0)</f>
        <v>0</v>
      </c>
      <c r="BJ931" s="14" t="s">
        <v>82</v>
      </c>
      <c r="BK931" s="174">
        <f>ROUND(P931*H931,2)</f>
        <v>2880</v>
      </c>
      <c r="BL931" s="14" t="s">
        <v>1420</v>
      </c>
      <c r="BM931" s="173" t="s">
        <v>1796</v>
      </c>
    </row>
    <row r="932" spans="1:65" s="2" customFormat="1" ht="29.25">
      <c r="A932" s="28"/>
      <c r="B932" s="29"/>
      <c r="C932" s="30"/>
      <c r="D932" s="175" t="s">
        <v>129</v>
      </c>
      <c r="E932" s="30"/>
      <c r="F932" s="176" t="s">
        <v>1797</v>
      </c>
      <c r="G932" s="30"/>
      <c r="H932" s="30"/>
      <c r="I932" s="30"/>
      <c r="J932" s="30"/>
      <c r="K932" s="30"/>
      <c r="L932" s="30"/>
      <c r="M932" s="33"/>
      <c r="N932" s="177"/>
      <c r="O932" s="178"/>
      <c r="P932" s="65"/>
      <c r="Q932" s="65"/>
      <c r="R932" s="65"/>
      <c r="S932" s="65"/>
      <c r="T932" s="65"/>
      <c r="U932" s="65"/>
      <c r="V932" s="65"/>
      <c r="W932" s="65"/>
      <c r="X932" s="66"/>
      <c r="Y932" s="28"/>
      <c r="Z932" s="28"/>
      <c r="AA932" s="28"/>
      <c r="AB932" s="28"/>
      <c r="AC932" s="28"/>
      <c r="AD932" s="28"/>
      <c r="AE932" s="28"/>
      <c r="AT932" s="14" t="s">
        <v>129</v>
      </c>
      <c r="AU932" s="14" t="s">
        <v>82</v>
      </c>
    </row>
    <row r="933" spans="1:65" s="2" customFormat="1" ht="24.2" customHeight="1">
      <c r="A933" s="28"/>
      <c r="B933" s="29"/>
      <c r="C933" s="194" t="s">
        <v>1798</v>
      </c>
      <c r="D933" s="194" t="s">
        <v>1367</v>
      </c>
      <c r="E933" s="195" t="s">
        <v>1799</v>
      </c>
      <c r="F933" s="196" t="s">
        <v>1800</v>
      </c>
      <c r="G933" s="197" t="s">
        <v>125</v>
      </c>
      <c r="H933" s="198">
        <v>1</v>
      </c>
      <c r="I933" s="199">
        <v>0</v>
      </c>
      <c r="J933" s="199">
        <v>2160</v>
      </c>
      <c r="K933" s="199">
        <f>ROUND(P933*H933,2)</f>
        <v>2160</v>
      </c>
      <c r="L933" s="196" t="s">
        <v>126</v>
      </c>
      <c r="M933" s="33"/>
      <c r="N933" s="200" t="s">
        <v>1</v>
      </c>
      <c r="O933" s="169" t="s">
        <v>37</v>
      </c>
      <c r="P933" s="170">
        <f>I933+J933</f>
        <v>2160</v>
      </c>
      <c r="Q933" s="170">
        <f>ROUND(I933*H933,2)</f>
        <v>0</v>
      </c>
      <c r="R933" s="170">
        <f>ROUND(J933*H933,2)</f>
        <v>2160</v>
      </c>
      <c r="S933" s="171">
        <v>0</v>
      </c>
      <c r="T933" s="171">
        <f>S933*H933</f>
        <v>0</v>
      </c>
      <c r="U933" s="171">
        <v>0</v>
      </c>
      <c r="V933" s="171">
        <f>U933*H933</f>
        <v>0</v>
      </c>
      <c r="W933" s="171">
        <v>0</v>
      </c>
      <c r="X933" s="172">
        <f>W933*H933</f>
        <v>0</v>
      </c>
      <c r="Y933" s="28"/>
      <c r="Z933" s="28"/>
      <c r="AA933" s="28"/>
      <c r="AB933" s="28"/>
      <c r="AC933" s="28"/>
      <c r="AD933" s="28"/>
      <c r="AE933" s="28"/>
      <c r="AR933" s="173" t="s">
        <v>1420</v>
      </c>
      <c r="AT933" s="173" t="s">
        <v>1367</v>
      </c>
      <c r="AU933" s="173" t="s">
        <v>82</v>
      </c>
      <c r="AY933" s="14" t="s">
        <v>127</v>
      </c>
      <c r="BE933" s="174">
        <f>IF(O933="základní",K933,0)</f>
        <v>2160</v>
      </c>
      <c r="BF933" s="174">
        <f>IF(O933="snížená",K933,0)</f>
        <v>0</v>
      </c>
      <c r="BG933" s="174">
        <f>IF(O933="zákl. přenesená",K933,0)</f>
        <v>0</v>
      </c>
      <c r="BH933" s="174">
        <f>IF(O933="sníž. přenesená",K933,0)</f>
        <v>0</v>
      </c>
      <c r="BI933" s="174">
        <f>IF(O933="nulová",K933,0)</f>
        <v>0</v>
      </c>
      <c r="BJ933" s="14" t="s">
        <v>82</v>
      </c>
      <c r="BK933" s="174">
        <f>ROUND(P933*H933,2)</f>
        <v>2160</v>
      </c>
      <c r="BL933" s="14" t="s">
        <v>1420</v>
      </c>
      <c r="BM933" s="173" t="s">
        <v>1801</v>
      </c>
    </row>
    <row r="934" spans="1:65" s="2" customFormat="1" ht="29.25">
      <c r="A934" s="28"/>
      <c r="B934" s="29"/>
      <c r="C934" s="30"/>
      <c r="D934" s="175" t="s">
        <v>129</v>
      </c>
      <c r="E934" s="30"/>
      <c r="F934" s="176" t="s">
        <v>1802</v>
      </c>
      <c r="G934" s="30"/>
      <c r="H934" s="30"/>
      <c r="I934" s="30"/>
      <c r="J934" s="30"/>
      <c r="K934" s="30"/>
      <c r="L934" s="30"/>
      <c r="M934" s="33"/>
      <c r="N934" s="177"/>
      <c r="O934" s="178"/>
      <c r="P934" s="65"/>
      <c r="Q934" s="65"/>
      <c r="R934" s="65"/>
      <c r="S934" s="65"/>
      <c r="T934" s="65"/>
      <c r="U934" s="65"/>
      <c r="V934" s="65"/>
      <c r="W934" s="65"/>
      <c r="X934" s="66"/>
      <c r="Y934" s="28"/>
      <c r="Z934" s="28"/>
      <c r="AA934" s="28"/>
      <c r="AB934" s="28"/>
      <c r="AC934" s="28"/>
      <c r="AD934" s="28"/>
      <c r="AE934" s="28"/>
      <c r="AT934" s="14" t="s">
        <v>129</v>
      </c>
      <c r="AU934" s="14" t="s">
        <v>82</v>
      </c>
    </row>
    <row r="935" spans="1:65" s="2" customFormat="1" ht="37.9" customHeight="1">
      <c r="A935" s="28"/>
      <c r="B935" s="29"/>
      <c r="C935" s="194" t="s">
        <v>1803</v>
      </c>
      <c r="D935" s="194" t="s">
        <v>1367</v>
      </c>
      <c r="E935" s="195" t="s">
        <v>1804</v>
      </c>
      <c r="F935" s="196" t="s">
        <v>1805</v>
      </c>
      <c r="G935" s="197" t="s">
        <v>694</v>
      </c>
      <c r="H935" s="198">
        <v>1</v>
      </c>
      <c r="I935" s="199">
        <v>0</v>
      </c>
      <c r="J935" s="199">
        <v>242</v>
      </c>
      <c r="K935" s="199">
        <f>ROUND(P935*H935,2)</f>
        <v>242</v>
      </c>
      <c r="L935" s="196" t="s">
        <v>126</v>
      </c>
      <c r="M935" s="33"/>
      <c r="N935" s="200" t="s">
        <v>1</v>
      </c>
      <c r="O935" s="169" t="s">
        <v>37</v>
      </c>
      <c r="P935" s="170">
        <f>I935+J935</f>
        <v>242</v>
      </c>
      <c r="Q935" s="170">
        <f>ROUND(I935*H935,2)</f>
        <v>0</v>
      </c>
      <c r="R935" s="170">
        <f>ROUND(J935*H935,2)</f>
        <v>242</v>
      </c>
      <c r="S935" s="171">
        <v>0</v>
      </c>
      <c r="T935" s="171">
        <f>S935*H935</f>
        <v>0</v>
      </c>
      <c r="U935" s="171">
        <v>0</v>
      </c>
      <c r="V935" s="171">
        <f>U935*H935</f>
        <v>0</v>
      </c>
      <c r="W935" s="171">
        <v>0</v>
      </c>
      <c r="X935" s="172">
        <f>W935*H935</f>
        <v>0</v>
      </c>
      <c r="Y935" s="28"/>
      <c r="Z935" s="28"/>
      <c r="AA935" s="28"/>
      <c r="AB935" s="28"/>
      <c r="AC935" s="28"/>
      <c r="AD935" s="28"/>
      <c r="AE935" s="28"/>
      <c r="AR935" s="173" t="s">
        <v>1420</v>
      </c>
      <c r="AT935" s="173" t="s">
        <v>1367</v>
      </c>
      <c r="AU935" s="173" t="s">
        <v>82</v>
      </c>
      <c r="AY935" s="14" t="s">
        <v>127</v>
      </c>
      <c r="BE935" s="174">
        <f>IF(O935="základní",K935,0)</f>
        <v>242</v>
      </c>
      <c r="BF935" s="174">
        <f>IF(O935="snížená",K935,0)</f>
        <v>0</v>
      </c>
      <c r="BG935" s="174">
        <f>IF(O935="zákl. přenesená",K935,0)</f>
        <v>0</v>
      </c>
      <c r="BH935" s="174">
        <f>IF(O935="sníž. přenesená",K935,0)</f>
        <v>0</v>
      </c>
      <c r="BI935" s="174">
        <f>IF(O935="nulová",K935,0)</f>
        <v>0</v>
      </c>
      <c r="BJ935" s="14" t="s">
        <v>82</v>
      </c>
      <c r="BK935" s="174">
        <f>ROUND(P935*H935,2)</f>
        <v>242</v>
      </c>
      <c r="BL935" s="14" t="s">
        <v>1420</v>
      </c>
      <c r="BM935" s="173" t="s">
        <v>1806</v>
      </c>
    </row>
    <row r="936" spans="1:65" s="2" customFormat="1" ht="39">
      <c r="A936" s="28"/>
      <c r="B936" s="29"/>
      <c r="C936" s="30"/>
      <c r="D936" s="175" t="s">
        <v>129</v>
      </c>
      <c r="E936" s="30"/>
      <c r="F936" s="176" t="s">
        <v>1807</v>
      </c>
      <c r="G936" s="30"/>
      <c r="H936" s="30"/>
      <c r="I936" s="30"/>
      <c r="J936" s="30"/>
      <c r="K936" s="30"/>
      <c r="L936" s="30"/>
      <c r="M936" s="33"/>
      <c r="N936" s="177"/>
      <c r="O936" s="178"/>
      <c r="P936" s="65"/>
      <c r="Q936" s="65"/>
      <c r="R936" s="65"/>
      <c r="S936" s="65"/>
      <c r="T936" s="65"/>
      <c r="U936" s="65"/>
      <c r="V936" s="65"/>
      <c r="W936" s="65"/>
      <c r="X936" s="66"/>
      <c r="Y936" s="28"/>
      <c r="Z936" s="28"/>
      <c r="AA936" s="28"/>
      <c r="AB936" s="28"/>
      <c r="AC936" s="28"/>
      <c r="AD936" s="28"/>
      <c r="AE936" s="28"/>
      <c r="AT936" s="14" t="s">
        <v>129</v>
      </c>
      <c r="AU936" s="14" t="s">
        <v>82</v>
      </c>
    </row>
    <row r="937" spans="1:65" s="2" customFormat="1" ht="33" customHeight="1">
      <c r="A937" s="28"/>
      <c r="B937" s="29"/>
      <c r="C937" s="194" t="s">
        <v>1808</v>
      </c>
      <c r="D937" s="194" t="s">
        <v>1367</v>
      </c>
      <c r="E937" s="195" t="s">
        <v>1809</v>
      </c>
      <c r="F937" s="196" t="s">
        <v>1810</v>
      </c>
      <c r="G937" s="197" t="s">
        <v>694</v>
      </c>
      <c r="H937" s="198">
        <v>1</v>
      </c>
      <c r="I937" s="199">
        <v>0</v>
      </c>
      <c r="J937" s="199">
        <v>297</v>
      </c>
      <c r="K937" s="199">
        <f>ROUND(P937*H937,2)</f>
        <v>297</v>
      </c>
      <c r="L937" s="196" t="s">
        <v>126</v>
      </c>
      <c r="M937" s="33"/>
      <c r="N937" s="200" t="s">
        <v>1</v>
      </c>
      <c r="O937" s="169" t="s">
        <v>37</v>
      </c>
      <c r="P937" s="170">
        <f>I937+J937</f>
        <v>297</v>
      </c>
      <c r="Q937" s="170">
        <f>ROUND(I937*H937,2)</f>
        <v>0</v>
      </c>
      <c r="R937" s="170">
        <f>ROUND(J937*H937,2)</f>
        <v>297</v>
      </c>
      <c r="S937" s="171">
        <v>0</v>
      </c>
      <c r="T937" s="171">
        <f>S937*H937</f>
        <v>0</v>
      </c>
      <c r="U937" s="171">
        <v>0</v>
      </c>
      <c r="V937" s="171">
        <f>U937*H937</f>
        <v>0</v>
      </c>
      <c r="W937" s="171">
        <v>0</v>
      </c>
      <c r="X937" s="172">
        <f>W937*H937</f>
        <v>0</v>
      </c>
      <c r="Y937" s="28"/>
      <c r="Z937" s="28"/>
      <c r="AA937" s="28"/>
      <c r="AB937" s="28"/>
      <c r="AC937" s="28"/>
      <c r="AD937" s="28"/>
      <c r="AE937" s="28"/>
      <c r="AR937" s="173" t="s">
        <v>1420</v>
      </c>
      <c r="AT937" s="173" t="s">
        <v>1367</v>
      </c>
      <c r="AU937" s="173" t="s">
        <v>82</v>
      </c>
      <c r="AY937" s="14" t="s">
        <v>127</v>
      </c>
      <c r="BE937" s="174">
        <f>IF(O937="základní",K937,0)</f>
        <v>297</v>
      </c>
      <c r="BF937" s="174">
        <f>IF(O937="snížená",K937,0)</f>
        <v>0</v>
      </c>
      <c r="BG937" s="174">
        <f>IF(O937="zákl. přenesená",K937,0)</f>
        <v>0</v>
      </c>
      <c r="BH937" s="174">
        <f>IF(O937="sníž. přenesená",K937,0)</f>
        <v>0</v>
      </c>
      <c r="BI937" s="174">
        <f>IF(O937="nulová",K937,0)</f>
        <v>0</v>
      </c>
      <c r="BJ937" s="14" t="s">
        <v>82</v>
      </c>
      <c r="BK937" s="174">
        <f>ROUND(P937*H937,2)</f>
        <v>297</v>
      </c>
      <c r="BL937" s="14" t="s">
        <v>1420</v>
      </c>
      <c r="BM937" s="173" t="s">
        <v>1811</v>
      </c>
    </row>
    <row r="938" spans="1:65" s="2" customFormat="1" ht="29.25">
      <c r="A938" s="28"/>
      <c r="B938" s="29"/>
      <c r="C938" s="30"/>
      <c r="D938" s="175" t="s">
        <v>129</v>
      </c>
      <c r="E938" s="30"/>
      <c r="F938" s="176" t="s">
        <v>1812</v>
      </c>
      <c r="G938" s="30"/>
      <c r="H938" s="30"/>
      <c r="I938" s="30"/>
      <c r="J938" s="30"/>
      <c r="K938" s="30"/>
      <c r="L938" s="30"/>
      <c r="M938" s="33"/>
      <c r="N938" s="177"/>
      <c r="O938" s="178"/>
      <c r="P938" s="65"/>
      <c r="Q938" s="65"/>
      <c r="R938" s="65"/>
      <c r="S938" s="65"/>
      <c r="T938" s="65"/>
      <c r="U938" s="65"/>
      <c r="V938" s="65"/>
      <c r="W938" s="65"/>
      <c r="X938" s="66"/>
      <c r="Y938" s="28"/>
      <c r="Z938" s="28"/>
      <c r="AA938" s="28"/>
      <c r="AB938" s="28"/>
      <c r="AC938" s="28"/>
      <c r="AD938" s="28"/>
      <c r="AE938" s="28"/>
      <c r="AT938" s="14" t="s">
        <v>129</v>
      </c>
      <c r="AU938" s="14" t="s">
        <v>82</v>
      </c>
    </row>
    <row r="939" spans="1:65" s="2" customFormat="1" ht="33" customHeight="1">
      <c r="A939" s="28"/>
      <c r="B939" s="29"/>
      <c r="C939" s="194" t="s">
        <v>1813</v>
      </c>
      <c r="D939" s="194" t="s">
        <v>1367</v>
      </c>
      <c r="E939" s="195" t="s">
        <v>1814</v>
      </c>
      <c r="F939" s="196" t="s">
        <v>1815</v>
      </c>
      <c r="G939" s="197" t="s">
        <v>694</v>
      </c>
      <c r="H939" s="198">
        <v>1</v>
      </c>
      <c r="I939" s="199">
        <v>0</v>
      </c>
      <c r="J939" s="199">
        <v>239</v>
      </c>
      <c r="K939" s="199">
        <f>ROUND(P939*H939,2)</f>
        <v>239</v>
      </c>
      <c r="L939" s="196" t="s">
        <v>126</v>
      </c>
      <c r="M939" s="33"/>
      <c r="N939" s="200" t="s">
        <v>1</v>
      </c>
      <c r="O939" s="169" t="s">
        <v>37</v>
      </c>
      <c r="P939" s="170">
        <f>I939+J939</f>
        <v>239</v>
      </c>
      <c r="Q939" s="170">
        <f>ROUND(I939*H939,2)</f>
        <v>0</v>
      </c>
      <c r="R939" s="170">
        <f>ROUND(J939*H939,2)</f>
        <v>239</v>
      </c>
      <c r="S939" s="171">
        <v>0</v>
      </c>
      <c r="T939" s="171">
        <f>S939*H939</f>
        <v>0</v>
      </c>
      <c r="U939" s="171">
        <v>0</v>
      </c>
      <c r="V939" s="171">
        <f>U939*H939</f>
        <v>0</v>
      </c>
      <c r="W939" s="171">
        <v>0</v>
      </c>
      <c r="X939" s="172">
        <f>W939*H939</f>
        <v>0</v>
      </c>
      <c r="Y939" s="28"/>
      <c r="Z939" s="28"/>
      <c r="AA939" s="28"/>
      <c r="AB939" s="28"/>
      <c r="AC939" s="28"/>
      <c r="AD939" s="28"/>
      <c r="AE939" s="28"/>
      <c r="AR939" s="173" t="s">
        <v>1420</v>
      </c>
      <c r="AT939" s="173" t="s">
        <v>1367</v>
      </c>
      <c r="AU939" s="173" t="s">
        <v>82</v>
      </c>
      <c r="AY939" s="14" t="s">
        <v>127</v>
      </c>
      <c r="BE939" s="174">
        <f>IF(O939="základní",K939,0)</f>
        <v>239</v>
      </c>
      <c r="BF939" s="174">
        <f>IF(O939="snížená",K939,0)</f>
        <v>0</v>
      </c>
      <c r="BG939" s="174">
        <f>IF(O939="zákl. přenesená",K939,0)</f>
        <v>0</v>
      </c>
      <c r="BH939" s="174">
        <f>IF(O939="sníž. přenesená",K939,0)</f>
        <v>0</v>
      </c>
      <c r="BI939" s="174">
        <f>IF(O939="nulová",K939,0)</f>
        <v>0</v>
      </c>
      <c r="BJ939" s="14" t="s">
        <v>82</v>
      </c>
      <c r="BK939" s="174">
        <f>ROUND(P939*H939,2)</f>
        <v>239</v>
      </c>
      <c r="BL939" s="14" t="s">
        <v>1420</v>
      </c>
      <c r="BM939" s="173" t="s">
        <v>1816</v>
      </c>
    </row>
    <row r="940" spans="1:65" s="2" customFormat="1" ht="29.25">
      <c r="A940" s="28"/>
      <c r="B940" s="29"/>
      <c r="C940" s="30"/>
      <c r="D940" s="175" t="s">
        <v>129</v>
      </c>
      <c r="E940" s="30"/>
      <c r="F940" s="176" t="s">
        <v>1817</v>
      </c>
      <c r="G940" s="30"/>
      <c r="H940" s="30"/>
      <c r="I940" s="30"/>
      <c r="J940" s="30"/>
      <c r="K940" s="30"/>
      <c r="L940" s="30"/>
      <c r="M940" s="33"/>
      <c r="N940" s="177"/>
      <c r="O940" s="178"/>
      <c r="P940" s="65"/>
      <c r="Q940" s="65"/>
      <c r="R940" s="65"/>
      <c r="S940" s="65"/>
      <c r="T940" s="65"/>
      <c r="U940" s="65"/>
      <c r="V940" s="65"/>
      <c r="W940" s="65"/>
      <c r="X940" s="66"/>
      <c r="Y940" s="28"/>
      <c r="Z940" s="28"/>
      <c r="AA940" s="28"/>
      <c r="AB940" s="28"/>
      <c r="AC940" s="28"/>
      <c r="AD940" s="28"/>
      <c r="AE940" s="28"/>
      <c r="AT940" s="14" t="s">
        <v>129</v>
      </c>
      <c r="AU940" s="14" t="s">
        <v>82</v>
      </c>
    </row>
    <row r="941" spans="1:65" s="2" customFormat="1" ht="37.9" customHeight="1">
      <c r="A941" s="28"/>
      <c r="B941" s="29"/>
      <c r="C941" s="194" t="s">
        <v>1818</v>
      </c>
      <c r="D941" s="194" t="s">
        <v>1367</v>
      </c>
      <c r="E941" s="195" t="s">
        <v>1819</v>
      </c>
      <c r="F941" s="196" t="s">
        <v>1820</v>
      </c>
      <c r="G941" s="197" t="s">
        <v>125</v>
      </c>
      <c r="H941" s="198">
        <v>1</v>
      </c>
      <c r="I941" s="199">
        <v>0</v>
      </c>
      <c r="J941" s="199">
        <v>177</v>
      </c>
      <c r="K941" s="199">
        <f>ROUND(P941*H941,2)</f>
        <v>177</v>
      </c>
      <c r="L941" s="196" t="s">
        <v>126</v>
      </c>
      <c r="M941" s="33"/>
      <c r="N941" s="200" t="s">
        <v>1</v>
      </c>
      <c r="O941" s="169" t="s">
        <v>37</v>
      </c>
      <c r="P941" s="170">
        <f>I941+J941</f>
        <v>177</v>
      </c>
      <c r="Q941" s="170">
        <f>ROUND(I941*H941,2)</f>
        <v>0</v>
      </c>
      <c r="R941" s="170">
        <f>ROUND(J941*H941,2)</f>
        <v>177</v>
      </c>
      <c r="S941" s="171">
        <v>0</v>
      </c>
      <c r="T941" s="171">
        <f>S941*H941</f>
        <v>0</v>
      </c>
      <c r="U941" s="171">
        <v>0</v>
      </c>
      <c r="V941" s="171">
        <f>U941*H941</f>
        <v>0</v>
      </c>
      <c r="W941" s="171">
        <v>0</v>
      </c>
      <c r="X941" s="172">
        <f>W941*H941</f>
        <v>0</v>
      </c>
      <c r="Y941" s="28"/>
      <c r="Z941" s="28"/>
      <c r="AA941" s="28"/>
      <c r="AB941" s="28"/>
      <c r="AC941" s="28"/>
      <c r="AD941" s="28"/>
      <c r="AE941" s="28"/>
      <c r="AR941" s="173" t="s">
        <v>1420</v>
      </c>
      <c r="AT941" s="173" t="s">
        <v>1367</v>
      </c>
      <c r="AU941" s="173" t="s">
        <v>82</v>
      </c>
      <c r="AY941" s="14" t="s">
        <v>127</v>
      </c>
      <c r="BE941" s="174">
        <f>IF(O941="základní",K941,0)</f>
        <v>177</v>
      </c>
      <c r="BF941" s="174">
        <f>IF(O941="snížená",K941,0)</f>
        <v>0</v>
      </c>
      <c r="BG941" s="174">
        <f>IF(O941="zákl. přenesená",K941,0)</f>
        <v>0</v>
      </c>
      <c r="BH941" s="174">
        <f>IF(O941="sníž. přenesená",K941,0)</f>
        <v>0</v>
      </c>
      <c r="BI941" s="174">
        <f>IF(O941="nulová",K941,0)</f>
        <v>0</v>
      </c>
      <c r="BJ941" s="14" t="s">
        <v>82</v>
      </c>
      <c r="BK941" s="174">
        <f>ROUND(P941*H941,2)</f>
        <v>177</v>
      </c>
      <c r="BL941" s="14" t="s">
        <v>1420</v>
      </c>
      <c r="BM941" s="173" t="s">
        <v>1821</v>
      </c>
    </row>
    <row r="942" spans="1:65" s="2" customFormat="1" ht="29.25">
      <c r="A942" s="28"/>
      <c r="B942" s="29"/>
      <c r="C942" s="30"/>
      <c r="D942" s="175" t="s">
        <v>129</v>
      </c>
      <c r="E942" s="30"/>
      <c r="F942" s="176" t="s">
        <v>1822</v>
      </c>
      <c r="G942" s="30"/>
      <c r="H942" s="30"/>
      <c r="I942" s="30"/>
      <c r="J942" s="30"/>
      <c r="K942" s="30"/>
      <c r="L942" s="30"/>
      <c r="M942" s="33"/>
      <c r="N942" s="177"/>
      <c r="O942" s="178"/>
      <c r="P942" s="65"/>
      <c r="Q942" s="65"/>
      <c r="R942" s="65"/>
      <c r="S942" s="65"/>
      <c r="T942" s="65"/>
      <c r="U942" s="65"/>
      <c r="V942" s="65"/>
      <c r="W942" s="65"/>
      <c r="X942" s="66"/>
      <c r="Y942" s="28"/>
      <c r="Z942" s="28"/>
      <c r="AA942" s="28"/>
      <c r="AB942" s="28"/>
      <c r="AC942" s="28"/>
      <c r="AD942" s="28"/>
      <c r="AE942" s="28"/>
      <c r="AT942" s="14" t="s">
        <v>129</v>
      </c>
      <c r="AU942" s="14" t="s">
        <v>82</v>
      </c>
    </row>
    <row r="943" spans="1:65" s="2" customFormat="1" ht="37.9" customHeight="1">
      <c r="A943" s="28"/>
      <c r="B943" s="29"/>
      <c r="C943" s="194" t="s">
        <v>1823</v>
      </c>
      <c r="D943" s="194" t="s">
        <v>1367</v>
      </c>
      <c r="E943" s="195" t="s">
        <v>1824</v>
      </c>
      <c r="F943" s="196" t="s">
        <v>1825</v>
      </c>
      <c r="G943" s="197" t="s">
        <v>125</v>
      </c>
      <c r="H943" s="198">
        <v>1</v>
      </c>
      <c r="I943" s="199">
        <v>0</v>
      </c>
      <c r="J943" s="199">
        <v>808</v>
      </c>
      <c r="K943" s="199">
        <f>ROUND(P943*H943,2)</f>
        <v>808</v>
      </c>
      <c r="L943" s="196" t="s">
        <v>126</v>
      </c>
      <c r="M943" s="33"/>
      <c r="N943" s="200" t="s">
        <v>1</v>
      </c>
      <c r="O943" s="169" t="s">
        <v>37</v>
      </c>
      <c r="P943" s="170">
        <f>I943+J943</f>
        <v>808</v>
      </c>
      <c r="Q943" s="170">
        <f>ROUND(I943*H943,2)</f>
        <v>0</v>
      </c>
      <c r="R943" s="170">
        <f>ROUND(J943*H943,2)</f>
        <v>808</v>
      </c>
      <c r="S943" s="171">
        <v>0</v>
      </c>
      <c r="T943" s="171">
        <f>S943*H943</f>
        <v>0</v>
      </c>
      <c r="U943" s="171">
        <v>0</v>
      </c>
      <c r="V943" s="171">
        <f>U943*H943</f>
        <v>0</v>
      </c>
      <c r="W943" s="171">
        <v>0</v>
      </c>
      <c r="X943" s="172">
        <f>W943*H943</f>
        <v>0</v>
      </c>
      <c r="Y943" s="28"/>
      <c r="Z943" s="28"/>
      <c r="AA943" s="28"/>
      <c r="AB943" s="28"/>
      <c r="AC943" s="28"/>
      <c r="AD943" s="28"/>
      <c r="AE943" s="28"/>
      <c r="AR943" s="173" t="s">
        <v>1420</v>
      </c>
      <c r="AT943" s="173" t="s">
        <v>1367</v>
      </c>
      <c r="AU943" s="173" t="s">
        <v>82</v>
      </c>
      <c r="AY943" s="14" t="s">
        <v>127</v>
      </c>
      <c r="BE943" s="174">
        <f>IF(O943="základní",K943,0)</f>
        <v>808</v>
      </c>
      <c r="BF943" s="174">
        <f>IF(O943="snížená",K943,0)</f>
        <v>0</v>
      </c>
      <c r="BG943" s="174">
        <f>IF(O943="zákl. přenesená",K943,0)</f>
        <v>0</v>
      </c>
      <c r="BH943" s="174">
        <f>IF(O943="sníž. přenesená",K943,0)</f>
        <v>0</v>
      </c>
      <c r="BI943" s="174">
        <f>IF(O943="nulová",K943,0)</f>
        <v>0</v>
      </c>
      <c r="BJ943" s="14" t="s">
        <v>82</v>
      </c>
      <c r="BK943" s="174">
        <f>ROUND(P943*H943,2)</f>
        <v>808</v>
      </c>
      <c r="BL943" s="14" t="s">
        <v>1420</v>
      </c>
      <c r="BM943" s="173" t="s">
        <v>1826</v>
      </c>
    </row>
    <row r="944" spans="1:65" s="2" customFormat="1" ht="29.25">
      <c r="A944" s="28"/>
      <c r="B944" s="29"/>
      <c r="C944" s="30"/>
      <c r="D944" s="175" t="s">
        <v>129</v>
      </c>
      <c r="E944" s="30"/>
      <c r="F944" s="176" t="s">
        <v>1827</v>
      </c>
      <c r="G944" s="30"/>
      <c r="H944" s="30"/>
      <c r="I944" s="30"/>
      <c r="J944" s="30"/>
      <c r="K944" s="30"/>
      <c r="L944" s="30"/>
      <c r="M944" s="33"/>
      <c r="N944" s="177"/>
      <c r="O944" s="178"/>
      <c r="P944" s="65"/>
      <c r="Q944" s="65"/>
      <c r="R944" s="65"/>
      <c r="S944" s="65"/>
      <c r="T944" s="65"/>
      <c r="U944" s="65"/>
      <c r="V944" s="65"/>
      <c r="W944" s="65"/>
      <c r="X944" s="66"/>
      <c r="Y944" s="28"/>
      <c r="Z944" s="28"/>
      <c r="AA944" s="28"/>
      <c r="AB944" s="28"/>
      <c r="AC944" s="28"/>
      <c r="AD944" s="28"/>
      <c r="AE944" s="28"/>
      <c r="AT944" s="14" t="s">
        <v>129</v>
      </c>
      <c r="AU944" s="14" t="s">
        <v>82</v>
      </c>
    </row>
    <row r="945" spans="1:65" s="2" customFormat="1" ht="37.9" customHeight="1">
      <c r="A945" s="28"/>
      <c r="B945" s="29"/>
      <c r="C945" s="194" t="s">
        <v>1828</v>
      </c>
      <c r="D945" s="194" t="s">
        <v>1367</v>
      </c>
      <c r="E945" s="195" t="s">
        <v>1829</v>
      </c>
      <c r="F945" s="196" t="s">
        <v>1830</v>
      </c>
      <c r="G945" s="197" t="s">
        <v>125</v>
      </c>
      <c r="H945" s="198">
        <v>1</v>
      </c>
      <c r="I945" s="199">
        <v>0</v>
      </c>
      <c r="J945" s="199">
        <v>76.5</v>
      </c>
      <c r="K945" s="199">
        <f>ROUND(P945*H945,2)</f>
        <v>76.5</v>
      </c>
      <c r="L945" s="196" t="s">
        <v>126</v>
      </c>
      <c r="M945" s="33"/>
      <c r="N945" s="200" t="s">
        <v>1</v>
      </c>
      <c r="O945" s="169" t="s">
        <v>37</v>
      </c>
      <c r="P945" s="170">
        <f>I945+J945</f>
        <v>76.5</v>
      </c>
      <c r="Q945" s="170">
        <f>ROUND(I945*H945,2)</f>
        <v>0</v>
      </c>
      <c r="R945" s="170">
        <f>ROUND(J945*H945,2)</f>
        <v>76.5</v>
      </c>
      <c r="S945" s="171">
        <v>0</v>
      </c>
      <c r="T945" s="171">
        <f>S945*H945</f>
        <v>0</v>
      </c>
      <c r="U945" s="171">
        <v>0</v>
      </c>
      <c r="V945" s="171">
        <f>U945*H945</f>
        <v>0</v>
      </c>
      <c r="W945" s="171">
        <v>0</v>
      </c>
      <c r="X945" s="172">
        <f>W945*H945</f>
        <v>0</v>
      </c>
      <c r="Y945" s="28"/>
      <c r="Z945" s="28"/>
      <c r="AA945" s="28"/>
      <c r="AB945" s="28"/>
      <c r="AC945" s="28"/>
      <c r="AD945" s="28"/>
      <c r="AE945" s="28"/>
      <c r="AR945" s="173" t="s">
        <v>1420</v>
      </c>
      <c r="AT945" s="173" t="s">
        <v>1367</v>
      </c>
      <c r="AU945" s="173" t="s">
        <v>82</v>
      </c>
      <c r="AY945" s="14" t="s">
        <v>127</v>
      </c>
      <c r="BE945" s="174">
        <f>IF(O945="základní",K945,0)</f>
        <v>76.5</v>
      </c>
      <c r="BF945" s="174">
        <f>IF(O945="snížená",K945,0)</f>
        <v>0</v>
      </c>
      <c r="BG945" s="174">
        <f>IF(O945="zákl. přenesená",K945,0)</f>
        <v>0</v>
      </c>
      <c r="BH945" s="174">
        <f>IF(O945="sníž. přenesená",K945,0)</f>
        <v>0</v>
      </c>
      <c r="BI945" s="174">
        <f>IF(O945="nulová",K945,0)</f>
        <v>0</v>
      </c>
      <c r="BJ945" s="14" t="s">
        <v>82</v>
      </c>
      <c r="BK945" s="174">
        <f>ROUND(P945*H945,2)</f>
        <v>76.5</v>
      </c>
      <c r="BL945" s="14" t="s">
        <v>1420</v>
      </c>
      <c r="BM945" s="173" t="s">
        <v>1831</v>
      </c>
    </row>
    <row r="946" spans="1:65" s="2" customFormat="1" ht="39">
      <c r="A946" s="28"/>
      <c r="B946" s="29"/>
      <c r="C946" s="30"/>
      <c r="D946" s="175" t="s">
        <v>129</v>
      </c>
      <c r="E946" s="30"/>
      <c r="F946" s="176" t="s">
        <v>1832</v>
      </c>
      <c r="G946" s="30"/>
      <c r="H946" s="30"/>
      <c r="I946" s="30"/>
      <c r="J946" s="30"/>
      <c r="K946" s="30"/>
      <c r="L946" s="30"/>
      <c r="M946" s="33"/>
      <c r="N946" s="177"/>
      <c r="O946" s="178"/>
      <c r="P946" s="65"/>
      <c r="Q946" s="65"/>
      <c r="R946" s="65"/>
      <c r="S946" s="65"/>
      <c r="T946" s="65"/>
      <c r="U946" s="65"/>
      <c r="V946" s="65"/>
      <c r="W946" s="65"/>
      <c r="X946" s="66"/>
      <c r="Y946" s="28"/>
      <c r="Z946" s="28"/>
      <c r="AA946" s="28"/>
      <c r="AB946" s="28"/>
      <c r="AC946" s="28"/>
      <c r="AD946" s="28"/>
      <c r="AE946" s="28"/>
      <c r="AT946" s="14" t="s">
        <v>129</v>
      </c>
      <c r="AU946" s="14" t="s">
        <v>82</v>
      </c>
    </row>
    <row r="947" spans="1:65" s="2" customFormat="1" ht="24.2" customHeight="1">
      <c r="A947" s="28"/>
      <c r="B947" s="29"/>
      <c r="C947" s="194" t="s">
        <v>1833</v>
      </c>
      <c r="D947" s="194" t="s">
        <v>1367</v>
      </c>
      <c r="E947" s="195" t="s">
        <v>1834</v>
      </c>
      <c r="F947" s="196" t="s">
        <v>1835</v>
      </c>
      <c r="G947" s="197" t="s">
        <v>694</v>
      </c>
      <c r="H947" s="198">
        <v>1</v>
      </c>
      <c r="I947" s="199">
        <v>0</v>
      </c>
      <c r="J947" s="199">
        <v>97.1</v>
      </c>
      <c r="K947" s="199">
        <f>ROUND(P947*H947,2)</f>
        <v>97.1</v>
      </c>
      <c r="L947" s="196" t="s">
        <v>126</v>
      </c>
      <c r="M947" s="33"/>
      <c r="N947" s="200" t="s">
        <v>1</v>
      </c>
      <c r="O947" s="169" t="s">
        <v>37</v>
      </c>
      <c r="P947" s="170">
        <f>I947+J947</f>
        <v>97.1</v>
      </c>
      <c r="Q947" s="170">
        <f>ROUND(I947*H947,2)</f>
        <v>0</v>
      </c>
      <c r="R947" s="170">
        <f>ROUND(J947*H947,2)</f>
        <v>97.1</v>
      </c>
      <c r="S947" s="171">
        <v>0</v>
      </c>
      <c r="T947" s="171">
        <f>S947*H947</f>
        <v>0</v>
      </c>
      <c r="U947" s="171">
        <v>0</v>
      </c>
      <c r="V947" s="171">
        <f>U947*H947</f>
        <v>0</v>
      </c>
      <c r="W947" s="171">
        <v>0</v>
      </c>
      <c r="X947" s="172">
        <f>W947*H947</f>
        <v>0</v>
      </c>
      <c r="Y947" s="28"/>
      <c r="Z947" s="28"/>
      <c r="AA947" s="28"/>
      <c r="AB947" s="28"/>
      <c r="AC947" s="28"/>
      <c r="AD947" s="28"/>
      <c r="AE947" s="28"/>
      <c r="AR947" s="173" t="s">
        <v>1420</v>
      </c>
      <c r="AT947" s="173" t="s">
        <v>1367</v>
      </c>
      <c r="AU947" s="173" t="s">
        <v>82</v>
      </c>
      <c r="AY947" s="14" t="s">
        <v>127</v>
      </c>
      <c r="BE947" s="174">
        <f>IF(O947="základní",K947,0)</f>
        <v>97.1</v>
      </c>
      <c r="BF947" s="174">
        <f>IF(O947="snížená",K947,0)</f>
        <v>0</v>
      </c>
      <c r="BG947" s="174">
        <f>IF(O947="zákl. přenesená",K947,0)</f>
        <v>0</v>
      </c>
      <c r="BH947" s="174">
        <f>IF(O947="sníž. přenesená",K947,0)</f>
        <v>0</v>
      </c>
      <c r="BI947" s="174">
        <f>IF(O947="nulová",K947,0)</f>
        <v>0</v>
      </c>
      <c r="BJ947" s="14" t="s">
        <v>82</v>
      </c>
      <c r="BK947" s="174">
        <f>ROUND(P947*H947,2)</f>
        <v>97.1</v>
      </c>
      <c r="BL947" s="14" t="s">
        <v>1420</v>
      </c>
      <c r="BM947" s="173" t="s">
        <v>1836</v>
      </c>
    </row>
    <row r="948" spans="1:65" s="2" customFormat="1" ht="19.5">
      <c r="A948" s="28"/>
      <c r="B948" s="29"/>
      <c r="C948" s="30"/>
      <c r="D948" s="175" t="s">
        <v>129</v>
      </c>
      <c r="E948" s="30"/>
      <c r="F948" s="176" t="s">
        <v>1835</v>
      </c>
      <c r="G948" s="30"/>
      <c r="H948" s="30"/>
      <c r="I948" s="30"/>
      <c r="J948" s="30"/>
      <c r="K948" s="30"/>
      <c r="L948" s="30"/>
      <c r="M948" s="33"/>
      <c r="N948" s="177"/>
      <c r="O948" s="178"/>
      <c r="P948" s="65"/>
      <c r="Q948" s="65"/>
      <c r="R948" s="65"/>
      <c r="S948" s="65"/>
      <c r="T948" s="65"/>
      <c r="U948" s="65"/>
      <c r="V948" s="65"/>
      <c r="W948" s="65"/>
      <c r="X948" s="66"/>
      <c r="Y948" s="28"/>
      <c r="Z948" s="28"/>
      <c r="AA948" s="28"/>
      <c r="AB948" s="28"/>
      <c r="AC948" s="28"/>
      <c r="AD948" s="28"/>
      <c r="AE948" s="28"/>
      <c r="AT948" s="14" t="s">
        <v>129</v>
      </c>
      <c r="AU948" s="14" t="s">
        <v>82</v>
      </c>
    </row>
    <row r="949" spans="1:65" s="2" customFormat="1" ht="24.2" customHeight="1">
      <c r="A949" s="28"/>
      <c r="B949" s="29"/>
      <c r="C949" s="194" t="s">
        <v>1837</v>
      </c>
      <c r="D949" s="194" t="s">
        <v>1367</v>
      </c>
      <c r="E949" s="195" t="s">
        <v>1838</v>
      </c>
      <c r="F949" s="196" t="s">
        <v>1839</v>
      </c>
      <c r="G949" s="197" t="s">
        <v>125</v>
      </c>
      <c r="H949" s="198">
        <v>1</v>
      </c>
      <c r="I949" s="199">
        <v>0</v>
      </c>
      <c r="J949" s="199">
        <v>22.2</v>
      </c>
      <c r="K949" s="199">
        <f>ROUND(P949*H949,2)</f>
        <v>22.2</v>
      </c>
      <c r="L949" s="196" t="s">
        <v>126</v>
      </c>
      <c r="M949" s="33"/>
      <c r="N949" s="200" t="s">
        <v>1</v>
      </c>
      <c r="O949" s="169" t="s">
        <v>37</v>
      </c>
      <c r="P949" s="170">
        <f>I949+J949</f>
        <v>22.2</v>
      </c>
      <c r="Q949" s="170">
        <f>ROUND(I949*H949,2)</f>
        <v>0</v>
      </c>
      <c r="R949" s="170">
        <f>ROUND(J949*H949,2)</f>
        <v>22.2</v>
      </c>
      <c r="S949" s="171">
        <v>0</v>
      </c>
      <c r="T949" s="171">
        <f>S949*H949</f>
        <v>0</v>
      </c>
      <c r="U949" s="171">
        <v>0</v>
      </c>
      <c r="V949" s="171">
        <f>U949*H949</f>
        <v>0</v>
      </c>
      <c r="W949" s="171">
        <v>0</v>
      </c>
      <c r="X949" s="172">
        <f>W949*H949</f>
        <v>0</v>
      </c>
      <c r="Y949" s="28"/>
      <c r="Z949" s="28"/>
      <c r="AA949" s="28"/>
      <c r="AB949" s="28"/>
      <c r="AC949" s="28"/>
      <c r="AD949" s="28"/>
      <c r="AE949" s="28"/>
      <c r="AR949" s="173" t="s">
        <v>1420</v>
      </c>
      <c r="AT949" s="173" t="s">
        <v>1367</v>
      </c>
      <c r="AU949" s="173" t="s">
        <v>82</v>
      </c>
      <c r="AY949" s="14" t="s">
        <v>127</v>
      </c>
      <c r="BE949" s="174">
        <f>IF(O949="základní",K949,0)</f>
        <v>22.2</v>
      </c>
      <c r="BF949" s="174">
        <f>IF(O949="snížená",K949,0)</f>
        <v>0</v>
      </c>
      <c r="BG949" s="174">
        <f>IF(O949="zákl. přenesená",K949,0)</f>
        <v>0</v>
      </c>
      <c r="BH949" s="174">
        <f>IF(O949="sníž. přenesená",K949,0)</f>
        <v>0</v>
      </c>
      <c r="BI949" s="174">
        <f>IF(O949="nulová",K949,0)</f>
        <v>0</v>
      </c>
      <c r="BJ949" s="14" t="s">
        <v>82</v>
      </c>
      <c r="BK949" s="174">
        <f>ROUND(P949*H949,2)</f>
        <v>22.2</v>
      </c>
      <c r="BL949" s="14" t="s">
        <v>1420</v>
      </c>
      <c r="BM949" s="173" t="s">
        <v>1840</v>
      </c>
    </row>
    <row r="950" spans="1:65" s="2" customFormat="1" ht="19.5">
      <c r="A950" s="28"/>
      <c r="B950" s="29"/>
      <c r="C950" s="30"/>
      <c r="D950" s="175" t="s">
        <v>129</v>
      </c>
      <c r="E950" s="30"/>
      <c r="F950" s="176" t="s">
        <v>1839</v>
      </c>
      <c r="G950" s="30"/>
      <c r="H950" s="30"/>
      <c r="I950" s="30"/>
      <c r="J950" s="30"/>
      <c r="K950" s="30"/>
      <c r="L950" s="30"/>
      <c r="M950" s="33"/>
      <c r="N950" s="177"/>
      <c r="O950" s="178"/>
      <c r="P950" s="65"/>
      <c r="Q950" s="65"/>
      <c r="R950" s="65"/>
      <c r="S950" s="65"/>
      <c r="T950" s="65"/>
      <c r="U950" s="65"/>
      <c r="V950" s="65"/>
      <c r="W950" s="65"/>
      <c r="X950" s="66"/>
      <c r="Y950" s="28"/>
      <c r="Z950" s="28"/>
      <c r="AA950" s="28"/>
      <c r="AB950" s="28"/>
      <c r="AC950" s="28"/>
      <c r="AD950" s="28"/>
      <c r="AE950" s="28"/>
      <c r="AT950" s="14" t="s">
        <v>129</v>
      </c>
      <c r="AU950" s="14" t="s">
        <v>82</v>
      </c>
    </row>
    <row r="951" spans="1:65" s="2" customFormat="1" ht="24.2" customHeight="1">
      <c r="A951" s="28"/>
      <c r="B951" s="29"/>
      <c r="C951" s="194" t="s">
        <v>1841</v>
      </c>
      <c r="D951" s="194" t="s">
        <v>1367</v>
      </c>
      <c r="E951" s="195" t="s">
        <v>1842</v>
      </c>
      <c r="F951" s="196" t="s">
        <v>1843</v>
      </c>
      <c r="G951" s="197" t="s">
        <v>694</v>
      </c>
      <c r="H951" s="198">
        <v>1</v>
      </c>
      <c r="I951" s="199">
        <v>0</v>
      </c>
      <c r="J951" s="199">
        <v>106</v>
      </c>
      <c r="K951" s="199">
        <f>ROUND(P951*H951,2)</f>
        <v>106</v>
      </c>
      <c r="L951" s="196" t="s">
        <v>126</v>
      </c>
      <c r="M951" s="33"/>
      <c r="N951" s="200" t="s">
        <v>1</v>
      </c>
      <c r="O951" s="169" t="s">
        <v>37</v>
      </c>
      <c r="P951" s="170">
        <f>I951+J951</f>
        <v>106</v>
      </c>
      <c r="Q951" s="170">
        <f>ROUND(I951*H951,2)</f>
        <v>0</v>
      </c>
      <c r="R951" s="170">
        <f>ROUND(J951*H951,2)</f>
        <v>106</v>
      </c>
      <c r="S951" s="171">
        <v>0</v>
      </c>
      <c r="T951" s="171">
        <f>S951*H951</f>
        <v>0</v>
      </c>
      <c r="U951" s="171">
        <v>0</v>
      </c>
      <c r="V951" s="171">
        <f>U951*H951</f>
        <v>0</v>
      </c>
      <c r="W951" s="171">
        <v>0</v>
      </c>
      <c r="X951" s="172">
        <f>W951*H951</f>
        <v>0</v>
      </c>
      <c r="Y951" s="28"/>
      <c r="Z951" s="28"/>
      <c r="AA951" s="28"/>
      <c r="AB951" s="28"/>
      <c r="AC951" s="28"/>
      <c r="AD951" s="28"/>
      <c r="AE951" s="28"/>
      <c r="AR951" s="173" t="s">
        <v>1420</v>
      </c>
      <c r="AT951" s="173" t="s">
        <v>1367</v>
      </c>
      <c r="AU951" s="173" t="s">
        <v>82</v>
      </c>
      <c r="AY951" s="14" t="s">
        <v>127</v>
      </c>
      <c r="BE951" s="174">
        <f>IF(O951="základní",K951,0)</f>
        <v>106</v>
      </c>
      <c r="BF951" s="174">
        <f>IF(O951="snížená",K951,0)</f>
        <v>0</v>
      </c>
      <c r="BG951" s="174">
        <f>IF(O951="zákl. přenesená",K951,0)</f>
        <v>0</v>
      </c>
      <c r="BH951" s="174">
        <f>IF(O951="sníž. přenesená",K951,0)</f>
        <v>0</v>
      </c>
      <c r="BI951" s="174">
        <f>IF(O951="nulová",K951,0)</f>
        <v>0</v>
      </c>
      <c r="BJ951" s="14" t="s">
        <v>82</v>
      </c>
      <c r="BK951" s="174">
        <f>ROUND(P951*H951,2)</f>
        <v>106</v>
      </c>
      <c r="BL951" s="14" t="s">
        <v>1420</v>
      </c>
      <c r="BM951" s="173" t="s">
        <v>1844</v>
      </c>
    </row>
    <row r="952" spans="1:65" s="2" customFormat="1" ht="19.5">
      <c r="A952" s="28"/>
      <c r="B952" s="29"/>
      <c r="C952" s="30"/>
      <c r="D952" s="175" t="s">
        <v>129</v>
      </c>
      <c r="E952" s="30"/>
      <c r="F952" s="176" t="s">
        <v>1843</v>
      </c>
      <c r="G952" s="30"/>
      <c r="H952" s="30"/>
      <c r="I952" s="30"/>
      <c r="J952" s="30"/>
      <c r="K952" s="30"/>
      <c r="L952" s="30"/>
      <c r="M952" s="33"/>
      <c r="N952" s="177"/>
      <c r="O952" s="178"/>
      <c r="P952" s="65"/>
      <c r="Q952" s="65"/>
      <c r="R952" s="65"/>
      <c r="S952" s="65"/>
      <c r="T952" s="65"/>
      <c r="U952" s="65"/>
      <c r="V952" s="65"/>
      <c r="W952" s="65"/>
      <c r="X952" s="66"/>
      <c r="Y952" s="28"/>
      <c r="Z952" s="28"/>
      <c r="AA952" s="28"/>
      <c r="AB952" s="28"/>
      <c r="AC952" s="28"/>
      <c r="AD952" s="28"/>
      <c r="AE952" s="28"/>
      <c r="AT952" s="14" t="s">
        <v>129</v>
      </c>
      <c r="AU952" s="14" t="s">
        <v>82</v>
      </c>
    </row>
    <row r="953" spans="1:65" s="2" customFormat="1" ht="24.2" customHeight="1">
      <c r="A953" s="28"/>
      <c r="B953" s="29"/>
      <c r="C953" s="194" t="s">
        <v>1845</v>
      </c>
      <c r="D953" s="194" t="s">
        <v>1367</v>
      </c>
      <c r="E953" s="195" t="s">
        <v>1846</v>
      </c>
      <c r="F953" s="196" t="s">
        <v>1847</v>
      </c>
      <c r="G953" s="197" t="s">
        <v>694</v>
      </c>
      <c r="H953" s="198">
        <v>1</v>
      </c>
      <c r="I953" s="199">
        <v>0</v>
      </c>
      <c r="J953" s="199">
        <v>451</v>
      </c>
      <c r="K953" s="199">
        <f>ROUND(P953*H953,2)</f>
        <v>451</v>
      </c>
      <c r="L953" s="196" t="s">
        <v>126</v>
      </c>
      <c r="M953" s="33"/>
      <c r="N953" s="200" t="s">
        <v>1</v>
      </c>
      <c r="O953" s="169" t="s">
        <v>37</v>
      </c>
      <c r="P953" s="170">
        <f>I953+J953</f>
        <v>451</v>
      </c>
      <c r="Q953" s="170">
        <f>ROUND(I953*H953,2)</f>
        <v>0</v>
      </c>
      <c r="R953" s="170">
        <f>ROUND(J953*H953,2)</f>
        <v>451</v>
      </c>
      <c r="S953" s="171">
        <v>0</v>
      </c>
      <c r="T953" s="171">
        <f>S953*H953</f>
        <v>0</v>
      </c>
      <c r="U953" s="171">
        <v>0</v>
      </c>
      <c r="V953" s="171">
        <f>U953*H953</f>
        <v>0</v>
      </c>
      <c r="W953" s="171">
        <v>0</v>
      </c>
      <c r="X953" s="172">
        <f>W953*H953</f>
        <v>0</v>
      </c>
      <c r="Y953" s="28"/>
      <c r="Z953" s="28"/>
      <c r="AA953" s="28"/>
      <c r="AB953" s="28"/>
      <c r="AC953" s="28"/>
      <c r="AD953" s="28"/>
      <c r="AE953" s="28"/>
      <c r="AR953" s="173" t="s">
        <v>1420</v>
      </c>
      <c r="AT953" s="173" t="s">
        <v>1367</v>
      </c>
      <c r="AU953" s="173" t="s">
        <v>82</v>
      </c>
      <c r="AY953" s="14" t="s">
        <v>127</v>
      </c>
      <c r="BE953" s="174">
        <f>IF(O953="základní",K953,0)</f>
        <v>451</v>
      </c>
      <c r="BF953" s="174">
        <f>IF(O953="snížená",K953,0)</f>
        <v>0</v>
      </c>
      <c r="BG953" s="174">
        <f>IF(O953="zákl. přenesená",K953,0)</f>
        <v>0</v>
      </c>
      <c r="BH953" s="174">
        <f>IF(O953="sníž. přenesená",K953,0)</f>
        <v>0</v>
      </c>
      <c r="BI953" s="174">
        <f>IF(O953="nulová",K953,0)</f>
        <v>0</v>
      </c>
      <c r="BJ953" s="14" t="s">
        <v>82</v>
      </c>
      <c r="BK953" s="174">
        <f>ROUND(P953*H953,2)</f>
        <v>451</v>
      </c>
      <c r="BL953" s="14" t="s">
        <v>1420</v>
      </c>
      <c r="BM953" s="173" t="s">
        <v>1848</v>
      </c>
    </row>
    <row r="954" spans="1:65" s="2" customFormat="1" ht="19.5">
      <c r="A954" s="28"/>
      <c r="B954" s="29"/>
      <c r="C954" s="30"/>
      <c r="D954" s="175" t="s">
        <v>129</v>
      </c>
      <c r="E954" s="30"/>
      <c r="F954" s="176" t="s">
        <v>1847</v>
      </c>
      <c r="G954" s="30"/>
      <c r="H954" s="30"/>
      <c r="I954" s="30"/>
      <c r="J954" s="30"/>
      <c r="K954" s="30"/>
      <c r="L954" s="30"/>
      <c r="M954" s="33"/>
      <c r="N954" s="177"/>
      <c r="O954" s="178"/>
      <c r="P954" s="65"/>
      <c r="Q954" s="65"/>
      <c r="R954" s="65"/>
      <c r="S954" s="65"/>
      <c r="T954" s="65"/>
      <c r="U954" s="65"/>
      <c r="V954" s="65"/>
      <c r="W954" s="65"/>
      <c r="X954" s="66"/>
      <c r="Y954" s="28"/>
      <c r="Z954" s="28"/>
      <c r="AA954" s="28"/>
      <c r="AB954" s="28"/>
      <c r="AC954" s="28"/>
      <c r="AD954" s="28"/>
      <c r="AE954" s="28"/>
      <c r="AT954" s="14" t="s">
        <v>129</v>
      </c>
      <c r="AU954" s="14" t="s">
        <v>82</v>
      </c>
    </row>
    <row r="955" spans="1:65" s="2" customFormat="1" ht="44.25" customHeight="1">
      <c r="A955" s="28"/>
      <c r="B955" s="29"/>
      <c r="C955" s="194" t="s">
        <v>1849</v>
      </c>
      <c r="D955" s="194" t="s">
        <v>1367</v>
      </c>
      <c r="E955" s="195" t="s">
        <v>1850</v>
      </c>
      <c r="F955" s="196" t="s">
        <v>1851</v>
      </c>
      <c r="G955" s="197" t="s">
        <v>125</v>
      </c>
      <c r="H955" s="198">
        <v>1</v>
      </c>
      <c r="I955" s="199">
        <v>0</v>
      </c>
      <c r="J955" s="199">
        <v>297</v>
      </c>
      <c r="K955" s="199">
        <f>ROUND(P955*H955,2)</f>
        <v>297</v>
      </c>
      <c r="L955" s="196" t="s">
        <v>126</v>
      </c>
      <c r="M955" s="33"/>
      <c r="N955" s="200" t="s">
        <v>1</v>
      </c>
      <c r="O955" s="169" t="s">
        <v>37</v>
      </c>
      <c r="P955" s="170">
        <f>I955+J955</f>
        <v>297</v>
      </c>
      <c r="Q955" s="170">
        <f>ROUND(I955*H955,2)</f>
        <v>0</v>
      </c>
      <c r="R955" s="170">
        <f>ROUND(J955*H955,2)</f>
        <v>297</v>
      </c>
      <c r="S955" s="171">
        <v>0</v>
      </c>
      <c r="T955" s="171">
        <f>S955*H955</f>
        <v>0</v>
      </c>
      <c r="U955" s="171">
        <v>0</v>
      </c>
      <c r="V955" s="171">
        <f>U955*H955</f>
        <v>0</v>
      </c>
      <c r="W955" s="171">
        <v>0</v>
      </c>
      <c r="X955" s="172">
        <f>W955*H955</f>
        <v>0</v>
      </c>
      <c r="Y955" s="28"/>
      <c r="Z955" s="28"/>
      <c r="AA955" s="28"/>
      <c r="AB955" s="28"/>
      <c r="AC955" s="28"/>
      <c r="AD955" s="28"/>
      <c r="AE955" s="28"/>
      <c r="AR955" s="173" t="s">
        <v>1420</v>
      </c>
      <c r="AT955" s="173" t="s">
        <v>1367</v>
      </c>
      <c r="AU955" s="173" t="s">
        <v>82</v>
      </c>
      <c r="AY955" s="14" t="s">
        <v>127</v>
      </c>
      <c r="BE955" s="174">
        <f>IF(O955="základní",K955,0)</f>
        <v>297</v>
      </c>
      <c r="BF955" s="174">
        <f>IF(O955="snížená",K955,0)</f>
        <v>0</v>
      </c>
      <c r="BG955" s="174">
        <f>IF(O955="zákl. přenesená",K955,0)</f>
        <v>0</v>
      </c>
      <c r="BH955" s="174">
        <f>IF(O955="sníž. přenesená",K955,0)</f>
        <v>0</v>
      </c>
      <c r="BI955" s="174">
        <f>IF(O955="nulová",K955,0)</f>
        <v>0</v>
      </c>
      <c r="BJ955" s="14" t="s">
        <v>82</v>
      </c>
      <c r="BK955" s="174">
        <f>ROUND(P955*H955,2)</f>
        <v>297</v>
      </c>
      <c r="BL955" s="14" t="s">
        <v>1420</v>
      </c>
      <c r="BM955" s="173" t="s">
        <v>1852</v>
      </c>
    </row>
    <row r="956" spans="1:65" s="2" customFormat="1" ht="29.25">
      <c r="A956" s="28"/>
      <c r="B956" s="29"/>
      <c r="C956" s="30"/>
      <c r="D956" s="175" t="s">
        <v>129</v>
      </c>
      <c r="E956" s="30"/>
      <c r="F956" s="176" t="s">
        <v>1853</v>
      </c>
      <c r="G956" s="30"/>
      <c r="H956" s="30"/>
      <c r="I956" s="30"/>
      <c r="J956" s="30"/>
      <c r="K956" s="30"/>
      <c r="L956" s="30"/>
      <c r="M956" s="33"/>
      <c r="N956" s="177"/>
      <c r="O956" s="178"/>
      <c r="P956" s="65"/>
      <c r="Q956" s="65"/>
      <c r="R956" s="65"/>
      <c r="S956" s="65"/>
      <c r="T956" s="65"/>
      <c r="U956" s="65"/>
      <c r="V956" s="65"/>
      <c r="W956" s="65"/>
      <c r="X956" s="66"/>
      <c r="Y956" s="28"/>
      <c r="Z956" s="28"/>
      <c r="AA956" s="28"/>
      <c r="AB956" s="28"/>
      <c r="AC956" s="28"/>
      <c r="AD956" s="28"/>
      <c r="AE956" s="28"/>
      <c r="AT956" s="14" t="s">
        <v>129</v>
      </c>
      <c r="AU956" s="14" t="s">
        <v>82</v>
      </c>
    </row>
    <row r="957" spans="1:65" s="2" customFormat="1" ht="24">
      <c r="A957" s="28"/>
      <c r="B957" s="29"/>
      <c r="C957" s="194" t="s">
        <v>1854</v>
      </c>
      <c r="D957" s="194" t="s">
        <v>1367</v>
      </c>
      <c r="E957" s="195" t="s">
        <v>1855</v>
      </c>
      <c r="F957" s="196" t="s">
        <v>1856</v>
      </c>
      <c r="G957" s="197" t="s">
        <v>125</v>
      </c>
      <c r="H957" s="198">
        <v>1</v>
      </c>
      <c r="I957" s="199">
        <v>0</v>
      </c>
      <c r="J957" s="199">
        <v>294</v>
      </c>
      <c r="K957" s="199">
        <f>ROUND(P957*H957,2)</f>
        <v>294</v>
      </c>
      <c r="L957" s="196" t="s">
        <v>126</v>
      </c>
      <c r="M957" s="33"/>
      <c r="N957" s="200" t="s">
        <v>1</v>
      </c>
      <c r="O957" s="169" t="s">
        <v>37</v>
      </c>
      <c r="P957" s="170">
        <f>I957+J957</f>
        <v>294</v>
      </c>
      <c r="Q957" s="170">
        <f>ROUND(I957*H957,2)</f>
        <v>0</v>
      </c>
      <c r="R957" s="170">
        <f>ROUND(J957*H957,2)</f>
        <v>294</v>
      </c>
      <c r="S957" s="171">
        <v>0</v>
      </c>
      <c r="T957" s="171">
        <f>S957*H957</f>
        <v>0</v>
      </c>
      <c r="U957" s="171">
        <v>0</v>
      </c>
      <c r="V957" s="171">
        <f>U957*H957</f>
        <v>0</v>
      </c>
      <c r="W957" s="171">
        <v>0</v>
      </c>
      <c r="X957" s="172">
        <f>W957*H957</f>
        <v>0</v>
      </c>
      <c r="Y957" s="28"/>
      <c r="Z957" s="28"/>
      <c r="AA957" s="28"/>
      <c r="AB957" s="28"/>
      <c r="AC957" s="28"/>
      <c r="AD957" s="28"/>
      <c r="AE957" s="28"/>
      <c r="AR957" s="173" t="s">
        <v>1420</v>
      </c>
      <c r="AT957" s="173" t="s">
        <v>1367</v>
      </c>
      <c r="AU957" s="173" t="s">
        <v>82</v>
      </c>
      <c r="AY957" s="14" t="s">
        <v>127</v>
      </c>
      <c r="BE957" s="174">
        <f>IF(O957="základní",K957,0)</f>
        <v>294</v>
      </c>
      <c r="BF957" s="174">
        <f>IF(O957="snížená",K957,0)</f>
        <v>0</v>
      </c>
      <c r="BG957" s="174">
        <f>IF(O957="zákl. přenesená",K957,0)</f>
        <v>0</v>
      </c>
      <c r="BH957" s="174">
        <f>IF(O957="sníž. přenesená",K957,0)</f>
        <v>0</v>
      </c>
      <c r="BI957" s="174">
        <f>IF(O957="nulová",K957,0)</f>
        <v>0</v>
      </c>
      <c r="BJ957" s="14" t="s">
        <v>82</v>
      </c>
      <c r="BK957" s="174">
        <f>ROUND(P957*H957,2)</f>
        <v>294</v>
      </c>
      <c r="BL957" s="14" t="s">
        <v>1420</v>
      </c>
      <c r="BM957" s="173" t="s">
        <v>1857</v>
      </c>
    </row>
    <row r="958" spans="1:65" s="2" customFormat="1" ht="11.25">
      <c r="A958" s="28"/>
      <c r="B958" s="29"/>
      <c r="C958" s="30"/>
      <c r="D958" s="175" t="s">
        <v>129</v>
      </c>
      <c r="E958" s="30"/>
      <c r="F958" s="176" t="s">
        <v>1856</v>
      </c>
      <c r="G958" s="30"/>
      <c r="H958" s="30"/>
      <c r="I958" s="30"/>
      <c r="J958" s="30"/>
      <c r="K958" s="30"/>
      <c r="L958" s="30"/>
      <c r="M958" s="33"/>
      <c r="N958" s="177"/>
      <c r="O958" s="178"/>
      <c r="P958" s="65"/>
      <c r="Q958" s="65"/>
      <c r="R958" s="65"/>
      <c r="S958" s="65"/>
      <c r="T958" s="65"/>
      <c r="U958" s="65"/>
      <c r="V958" s="65"/>
      <c r="W958" s="65"/>
      <c r="X958" s="66"/>
      <c r="Y958" s="28"/>
      <c r="Z958" s="28"/>
      <c r="AA958" s="28"/>
      <c r="AB958" s="28"/>
      <c r="AC958" s="28"/>
      <c r="AD958" s="28"/>
      <c r="AE958" s="28"/>
      <c r="AT958" s="14" t="s">
        <v>129</v>
      </c>
      <c r="AU958" s="14" t="s">
        <v>82</v>
      </c>
    </row>
    <row r="959" spans="1:65" s="2" customFormat="1" ht="24.2" customHeight="1">
      <c r="A959" s="28"/>
      <c r="B959" s="29"/>
      <c r="C959" s="194" t="s">
        <v>1858</v>
      </c>
      <c r="D959" s="194" t="s">
        <v>1367</v>
      </c>
      <c r="E959" s="195" t="s">
        <v>1859</v>
      </c>
      <c r="F959" s="196" t="s">
        <v>1860</v>
      </c>
      <c r="G959" s="197" t="s">
        <v>125</v>
      </c>
      <c r="H959" s="198">
        <v>1</v>
      </c>
      <c r="I959" s="199">
        <v>0</v>
      </c>
      <c r="J959" s="199">
        <v>370</v>
      </c>
      <c r="K959" s="199">
        <f>ROUND(P959*H959,2)</f>
        <v>370</v>
      </c>
      <c r="L959" s="196" t="s">
        <v>126</v>
      </c>
      <c r="M959" s="33"/>
      <c r="N959" s="200" t="s">
        <v>1</v>
      </c>
      <c r="O959" s="169" t="s">
        <v>37</v>
      </c>
      <c r="P959" s="170">
        <f>I959+J959</f>
        <v>370</v>
      </c>
      <c r="Q959" s="170">
        <f>ROUND(I959*H959,2)</f>
        <v>0</v>
      </c>
      <c r="R959" s="170">
        <f>ROUND(J959*H959,2)</f>
        <v>370</v>
      </c>
      <c r="S959" s="171">
        <v>0</v>
      </c>
      <c r="T959" s="171">
        <f>S959*H959</f>
        <v>0</v>
      </c>
      <c r="U959" s="171">
        <v>0</v>
      </c>
      <c r="V959" s="171">
        <f>U959*H959</f>
        <v>0</v>
      </c>
      <c r="W959" s="171">
        <v>0</v>
      </c>
      <c r="X959" s="172">
        <f>W959*H959</f>
        <v>0</v>
      </c>
      <c r="Y959" s="28"/>
      <c r="Z959" s="28"/>
      <c r="AA959" s="28"/>
      <c r="AB959" s="28"/>
      <c r="AC959" s="28"/>
      <c r="AD959" s="28"/>
      <c r="AE959" s="28"/>
      <c r="AR959" s="173" t="s">
        <v>1420</v>
      </c>
      <c r="AT959" s="173" t="s">
        <v>1367</v>
      </c>
      <c r="AU959" s="173" t="s">
        <v>82</v>
      </c>
      <c r="AY959" s="14" t="s">
        <v>127</v>
      </c>
      <c r="BE959" s="174">
        <f>IF(O959="základní",K959,0)</f>
        <v>370</v>
      </c>
      <c r="BF959" s="174">
        <f>IF(O959="snížená",K959,0)</f>
        <v>0</v>
      </c>
      <c r="BG959" s="174">
        <f>IF(O959="zákl. přenesená",K959,0)</f>
        <v>0</v>
      </c>
      <c r="BH959" s="174">
        <f>IF(O959="sníž. přenesená",K959,0)</f>
        <v>0</v>
      </c>
      <c r="BI959" s="174">
        <f>IF(O959="nulová",K959,0)</f>
        <v>0</v>
      </c>
      <c r="BJ959" s="14" t="s">
        <v>82</v>
      </c>
      <c r="BK959" s="174">
        <f>ROUND(P959*H959,2)</f>
        <v>370</v>
      </c>
      <c r="BL959" s="14" t="s">
        <v>1420</v>
      </c>
      <c r="BM959" s="173" t="s">
        <v>1861</v>
      </c>
    </row>
    <row r="960" spans="1:65" s="2" customFormat="1" ht="11.25">
      <c r="A960" s="28"/>
      <c r="B960" s="29"/>
      <c r="C960" s="30"/>
      <c r="D960" s="175" t="s">
        <v>129</v>
      </c>
      <c r="E960" s="30"/>
      <c r="F960" s="176" t="s">
        <v>1860</v>
      </c>
      <c r="G960" s="30"/>
      <c r="H960" s="30"/>
      <c r="I960" s="30"/>
      <c r="J960" s="30"/>
      <c r="K960" s="30"/>
      <c r="L960" s="30"/>
      <c r="M960" s="33"/>
      <c r="N960" s="177"/>
      <c r="O960" s="178"/>
      <c r="P960" s="65"/>
      <c r="Q960" s="65"/>
      <c r="R960" s="65"/>
      <c r="S960" s="65"/>
      <c r="T960" s="65"/>
      <c r="U960" s="65"/>
      <c r="V960" s="65"/>
      <c r="W960" s="65"/>
      <c r="X960" s="66"/>
      <c r="Y960" s="28"/>
      <c r="Z960" s="28"/>
      <c r="AA960" s="28"/>
      <c r="AB960" s="28"/>
      <c r="AC960" s="28"/>
      <c r="AD960" s="28"/>
      <c r="AE960" s="28"/>
      <c r="AT960" s="14" t="s">
        <v>129</v>
      </c>
      <c r="AU960" s="14" t="s">
        <v>82</v>
      </c>
    </row>
    <row r="961" spans="1:65" s="2" customFormat="1" ht="24.2" customHeight="1">
      <c r="A961" s="28"/>
      <c r="B961" s="29"/>
      <c r="C961" s="194" t="s">
        <v>1862</v>
      </c>
      <c r="D961" s="194" t="s">
        <v>1367</v>
      </c>
      <c r="E961" s="195" t="s">
        <v>1863</v>
      </c>
      <c r="F961" s="196" t="s">
        <v>1864</v>
      </c>
      <c r="G961" s="197" t="s">
        <v>125</v>
      </c>
      <c r="H961" s="198">
        <v>1</v>
      </c>
      <c r="I961" s="199">
        <v>0</v>
      </c>
      <c r="J961" s="199">
        <v>371</v>
      </c>
      <c r="K961" s="199">
        <f>ROUND(P961*H961,2)</f>
        <v>371</v>
      </c>
      <c r="L961" s="196" t="s">
        <v>126</v>
      </c>
      <c r="M961" s="33"/>
      <c r="N961" s="200" t="s">
        <v>1</v>
      </c>
      <c r="O961" s="169" t="s">
        <v>37</v>
      </c>
      <c r="P961" s="170">
        <f>I961+J961</f>
        <v>371</v>
      </c>
      <c r="Q961" s="170">
        <f>ROUND(I961*H961,2)</f>
        <v>0</v>
      </c>
      <c r="R961" s="170">
        <f>ROUND(J961*H961,2)</f>
        <v>371</v>
      </c>
      <c r="S961" s="171">
        <v>0</v>
      </c>
      <c r="T961" s="171">
        <f>S961*H961</f>
        <v>0</v>
      </c>
      <c r="U961" s="171">
        <v>0</v>
      </c>
      <c r="V961" s="171">
        <f>U961*H961</f>
        <v>0</v>
      </c>
      <c r="W961" s="171">
        <v>0</v>
      </c>
      <c r="X961" s="172">
        <f>W961*H961</f>
        <v>0</v>
      </c>
      <c r="Y961" s="28"/>
      <c r="Z961" s="28"/>
      <c r="AA961" s="28"/>
      <c r="AB961" s="28"/>
      <c r="AC961" s="28"/>
      <c r="AD961" s="28"/>
      <c r="AE961" s="28"/>
      <c r="AR961" s="173" t="s">
        <v>1420</v>
      </c>
      <c r="AT961" s="173" t="s">
        <v>1367</v>
      </c>
      <c r="AU961" s="173" t="s">
        <v>82</v>
      </c>
      <c r="AY961" s="14" t="s">
        <v>127</v>
      </c>
      <c r="BE961" s="174">
        <f>IF(O961="základní",K961,0)</f>
        <v>371</v>
      </c>
      <c r="BF961" s="174">
        <f>IF(O961="snížená",K961,0)</f>
        <v>0</v>
      </c>
      <c r="BG961" s="174">
        <f>IF(O961="zákl. přenesená",K961,0)</f>
        <v>0</v>
      </c>
      <c r="BH961" s="174">
        <f>IF(O961="sníž. přenesená",K961,0)</f>
        <v>0</v>
      </c>
      <c r="BI961" s="174">
        <f>IF(O961="nulová",K961,0)</f>
        <v>0</v>
      </c>
      <c r="BJ961" s="14" t="s">
        <v>82</v>
      </c>
      <c r="BK961" s="174">
        <f>ROUND(P961*H961,2)</f>
        <v>371</v>
      </c>
      <c r="BL961" s="14" t="s">
        <v>1420</v>
      </c>
      <c r="BM961" s="173" t="s">
        <v>1865</v>
      </c>
    </row>
    <row r="962" spans="1:65" s="2" customFormat="1" ht="11.25">
      <c r="A962" s="28"/>
      <c r="B962" s="29"/>
      <c r="C962" s="30"/>
      <c r="D962" s="175" t="s">
        <v>129</v>
      </c>
      <c r="E962" s="30"/>
      <c r="F962" s="176" t="s">
        <v>1864</v>
      </c>
      <c r="G962" s="30"/>
      <c r="H962" s="30"/>
      <c r="I962" s="30"/>
      <c r="J962" s="30"/>
      <c r="K962" s="30"/>
      <c r="L962" s="30"/>
      <c r="M962" s="33"/>
      <c r="N962" s="177"/>
      <c r="O962" s="178"/>
      <c r="P962" s="65"/>
      <c r="Q962" s="65"/>
      <c r="R962" s="65"/>
      <c r="S962" s="65"/>
      <c r="T962" s="65"/>
      <c r="U962" s="65"/>
      <c r="V962" s="65"/>
      <c r="W962" s="65"/>
      <c r="X962" s="66"/>
      <c r="Y962" s="28"/>
      <c r="Z962" s="28"/>
      <c r="AA962" s="28"/>
      <c r="AB962" s="28"/>
      <c r="AC962" s="28"/>
      <c r="AD962" s="28"/>
      <c r="AE962" s="28"/>
      <c r="AT962" s="14" t="s">
        <v>129</v>
      </c>
      <c r="AU962" s="14" t="s">
        <v>82</v>
      </c>
    </row>
    <row r="963" spans="1:65" s="2" customFormat="1" ht="24.2" customHeight="1">
      <c r="A963" s="28"/>
      <c r="B963" s="29"/>
      <c r="C963" s="194" t="s">
        <v>1866</v>
      </c>
      <c r="D963" s="194" t="s">
        <v>1367</v>
      </c>
      <c r="E963" s="195" t="s">
        <v>1867</v>
      </c>
      <c r="F963" s="196" t="s">
        <v>1868</v>
      </c>
      <c r="G963" s="197" t="s">
        <v>125</v>
      </c>
      <c r="H963" s="198">
        <v>1</v>
      </c>
      <c r="I963" s="199">
        <v>0</v>
      </c>
      <c r="J963" s="199">
        <v>1480</v>
      </c>
      <c r="K963" s="199">
        <f>ROUND(P963*H963,2)</f>
        <v>1480</v>
      </c>
      <c r="L963" s="196" t="s">
        <v>126</v>
      </c>
      <c r="M963" s="33"/>
      <c r="N963" s="200" t="s">
        <v>1</v>
      </c>
      <c r="O963" s="169" t="s">
        <v>37</v>
      </c>
      <c r="P963" s="170">
        <f>I963+J963</f>
        <v>1480</v>
      </c>
      <c r="Q963" s="170">
        <f>ROUND(I963*H963,2)</f>
        <v>0</v>
      </c>
      <c r="R963" s="170">
        <f>ROUND(J963*H963,2)</f>
        <v>1480</v>
      </c>
      <c r="S963" s="171">
        <v>0</v>
      </c>
      <c r="T963" s="171">
        <f>S963*H963</f>
        <v>0</v>
      </c>
      <c r="U963" s="171">
        <v>0</v>
      </c>
      <c r="V963" s="171">
        <f>U963*H963</f>
        <v>0</v>
      </c>
      <c r="W963" s="171">
        <v>0</v>
      </c>
      <c r="X963" s="172">
        <f>W963*H963</f>
        <v>0</v>
      </c>
      <c r="Y963" s="28"/>
      <c r="Z963" s="28"/>
      <c r="AA963" s="28"/>
      <c r="AB963" s="28"/>
      <c r="AC963" s="28"/>
      <c r="AD963" s="28"/>
      <c r="AE963" s="28"/>
      <c r="AR963" s="173" t="s">
        <v>1420</v>
      </c>
      <c r="AT963" s="173" t="s">
        <v>1367</v>
      </c>
      <c r="AU963" s="173" t="s">
        <v>82</v>
      </c>
      <c r="AY963" s="14" t="s">
        <v>127</v>
      </c>
      <c r="BE963" s="174">
        <f>IF(O963="základní",K963,0)</f>
        <v>1480</v>
      </c>
      <c r="BF963" s="174">
        <f>IF(O963="snížená",K963,0)</f>
        <v>0</v>
      </c>
      <c r="BG963" s="174">
        <f>IF(O963="zákl. přenesená",K963,0)</f>
        <v>0</v>
      </c>
      <c r="BH963" s="174">
        <f>IF(O963="sníž. přenesená",K963,0)</f>
        <v>0</v>
      </c>
      <c r="BI963" s="174">
        <f>IF(O963="nulová",K963,0)</f>
        <v>0</v>
      </c>
      <c r="BJ963" s="14" t="s">
        <v>82</v>
      </c>
      <c r="BK963" s="174">
        <f>ROUND(P963*H963,2)</f>
        <v>1480</v>
      </c>
      <c r="BL963" s="14" t="s">
        <v>1420</v>
      </c>
      <c r="BM963" s="173" t="s">
        <v>1869</v>
      </c>
    </row>
    <row r="964" spans="1:65" s="2" customFormat="1" ht="29.25">
      <c r="A964" s="28"/>
      <c r="B964" s="29"/>
      <c r="C964" s="30"/>
      <c r="D964" s="175" t="s">
        <v>129</v>
      </c>
      <c r="E964" s="30"/>
      <c r="F964" s="176" t="s">
        <v>1870</v>
      </c>
      <c r="G964" s="30"/>
      <c r="H964" s="30"/>
      <c r="I964" s="30"/>
      <c r="J964" s="30"/>
      <c r="K964" s="30"/>
      <c r="L964" s="30"/>
      <c r="M964" s="33"/>
      <c r="N964" s="177"/>
      <c r="O964" s="178"/>
      <c r="P964" s="65"/>
      <c r="Q964" s="65"/>
      <c r="R964" s="65"/>
      <c r="S964" s="65"/>
      <c r="T964" s="65"/>
      <c r="U964" s="65"/>
      <c r="V964" s="65"/>
      <c r="W964" s="65"/>
      <c r="X964" s="66"/>
      <c r="Y964" s="28"/>
      <c r="Z964" s="28"/>
      <c r="AA964" s="28"/>
      <c r="AB964" s="28"/>
      <c r="AC964" s="28"/>
      <c r="AD964" s="28"/>
      <c r="AE964" s="28"/>
      <c r="AT964" s="14" t="s">
        <v>129</v>
      </c>
      <c r="AU964" s="14" t="s">
        <v>82</v>
      </c>
    </row>
    <row r="965" spans="1:65" s="2" customFormat="1" ht="24">
      <c r="A965" s="28"/>
      <c r="B965" s="29"/>
      <c r="C965" s="194" t="s">
        <v>1871</v>
      </c>
      <c r="D965" s="194" t="s">
        <v>1367</v>
      </c>
      <c r="E965" s="195" t="s">
        <v>1872</v>
      </c>
      <c r="F965" s="196" t="s">
        <v>1873</v>
      </c>
      <c r="G965" s="197" t="s">
        <v>125</v>
      </c>
      <c r="H965" s="198">
        <v>1</v>
      </c>
      <c r="I965" s="199">
        <v>0</v>
      </c>
      <c r="J965" s="199">
        <v>2220</v>
      </c>
      <c r="K965" s="199">
        <f>ROUND(P965*H965,2)</f>
        <v>2220</v>
      </c>
      <c r="L965" s="196" t="s">
        <v>126</v>
      </c>
      <c r="M965" s="33"/>
      <c r="N965" s="200" t="s">
        <v>1</v>
      </c>
      <c r="O965" s="169" t="s">
        <v>37</v>
      </c>
      <c r="P965" s="170">
        <f>I965+J965</f>
        <v>2220</v>
      </c>
      <c r="Q965" s="170">
        <f>ROUND(I965*H965,2)</f>
        <v>0</v>
      </c>
      <c r="R965" s="170">
        <f>ROUND(J965*H965,2)</f>
        <v>2220</v>
      </c>
      <c r="S965" s="171">
        <v>0</v>
      </c>
      <c r="T965" s="171">
        <f>S965*H965</f>
        <v>0</v>
      </c>
      <c r="U965" s="171">
        <v>0</v>
      </c>
      <c r="V965" s="171">
        <f>U965*H965</f>
        <v>0</v>
      </c>
      <c r="W965" s="171">
        <v>0</v>
      </c>
      <c r="X965" s="172">
        <f>W965*H965</f>
        <v>0</v>
      </c>
      <c r="Y965" s="28"/>
      <c r="Z965" s="28"/>
      <c r="AA965" s="28"/>
      <c r="AB965" s="28"/>
      <c r="AC965" s="28"/>
      <c r="AD965" s="28"/>
      <c r="AE965" s="28"/>
      <c r="AR965" s="173" t="s">
        <v>1420</v>
      </c>
      <c r="AT965" s="173" t="s">
        <v>1367</v>
      </c>
      <c r="AU965" s="173" t="s">
        <v>82</v>
      </c>
      <c r="AY965" s="14" t="s">
        <v>127</v>
      </c>
      <c r="BE965" s="174">
        <f>IF(O965="základní",K965,0)</f>
        <v>2220</v>
      </c>
      <c r="BF965" s="174">
        <f>IF(O965="snížená",K965,0)</f>
        <v>0</v>
      </c>
      <c r="BG965" s="174">
        <f>IF(O965="zákl. přenesená",K965,0)</f>
        <v>0</v>
      </c>
      <c r="BH965" s="174">
        <f>IF(O965="sníž. přenesená",K965,0)</f>
        <v>0</v>
      </c>
      <c r="BI965" s="174">
        <f>IF(O965="nulová",K965,0)</f>
        <v>0</v>
      </c>
      <c r="BJ965" s="14" t="s">
        <v>82</v>
      </c>
      <c r="BK965" s="174">
        <f>ROUND(P965*H965,2)</f>
        <v>2220</v>
      </c>
      <c r="BL965" s="14" t="s">
        <v>1420</v>
      </c>
      <c r="BM965" s="173" t="s">
        <v>1874</v>
      </c>
    </row>
    <row r="966" spans="1:65" s="2" customFormat="1" ht="29.25">
      <c r="A966" s="28"/>
      <c r="B966" s="29"/>
      <c r="C966" s="30"/>
      <c r="D966" s="175" t="s">
        <v>129</v>
      </c>
      <c r="E966" s="30"/>
      <c r="F966" s="176" t="s">
        <v>1875</v>
      </c>
      <c r="G966" s="30"/>
      <c r="H966" s="30"/>
      <c r="I966" s="30"/>
      <c r="J966" s="30"/>
      <c r="K966" s="30"/>
      <c r="L966" s="30"/>
      <c r="M966" s="33"/>
      <c r="N966" s="177"/>
      <c r="O966" s="178"/>
      <c r="P966" s="65"/>
      <c r="Q966" s="65"/>
      <c r="R966" s="65"/>
      <c r="S966" s="65"/>
      <c r="T966" s="65"/>
      <c r="U966" s="65"/>
      <c r="V966" s="65"/>
      <c r="W966" s="65"/>
      <c r="X966" s="66"/>
      <c r="Y966" s="28"/>
      <c r="Z966" s="28"/>
      <c r="AA966" s="28"/>
      <c r="AB966" s="28"/>
      <c r="AC966" s="28"/>
      <c r="AD966" s="28"/>
      <c r="AE966" s="28"/>
      <c r="AT966" s="14" t="s">
        <v>129</v>
      </c>
      <c r="AU966" s="14" t="s">
        <v>82</v>
      </c>
    </row>
    <row r="967" spans="1:65" s="2" customFormat="1" ht="24.2" customHeight="1">
      <c r="A967" s="28"/>
      <c r="B967" s="29"/>
      <c r="C967" s="194" t="s">
        <v>1876</v>
      </c>
      <c r="D967" s="194" t="s">
        <v>1367</v>
      </c>
      <c r="E967" s="195" t="s">
        <v>1877</v>
      </c>
      <c r="F967" s="196" t="s">
        <v>1878</v>
      </c>
      <c r="G967" s="197" t="s">
        <v>125</v>
      </c>
      <c r="H967" s="198">
        <v>1</v>
      </c>
      <c r="I967" s="199">
        <v>0</v>
      </c>
      <c r="J967" s="199">
        <v>740</v>
      </c>
      <c r="K967" s="199">
        <f>ROUND(P967*H967,2)</f>
        <v>740</v>
      </c>
      <c r="L967" s="196" t="s">
        <v>126</v>
      </c>
      <c r="M967" s="33"/>
      <c r="N967" s="200" t="s">
        <v>1</v>
      </c>
      <c r="O967" s="169" t="s">
        <v>37</v>
      </c>
      <c r="P967" s="170">
        <f>I967+J967</f>
        <v>740</v>
      </c>
      <c r="Q967" s="170">
        <f>ROUND(I967*H967,2)</f>
        <v>0</v>
      </c>
      <c r="R967" s="170">
        <f>ROUND(J967*H967,2)</f>
        <v>740</v>
      </c>
      <c r="S967" s="171">
        <v>0</v>
      </c>
      <c r="T967" s="171">
        <f>S967*H967</f>
        <v>0</v>
      </c>
      <c r="U967" s="171">
        <v>0</v>
      </c>
      <c r="V967" s="171">
        <f>U967*H967</f>
        <v>0</v>
      </c>
      <c r="W967" s="171">
        <v>0</v>
      </c>
      <c r="X967" s="172">
        <f>W967*H967</f>
        <v>0</v>
      </c>
      <c r="Y967" s="28"/>
      <c r="Z967" s="28"/>
      <c r="AA967" s="28"/>
      <c r="AB967" s="28"/>
      <c r="AC967" s="28"/>
      <c r="AD967" s="28"/>
      <c r="AE967" s="28"/>
      <c r="AR967" s="173" t="s">
        <v>1420</v>
      </c>
      <c r="AT967" s="173" t="s">
        <v>1367</v>
      </c>
      <c r="AU967" s="173" t="s">
        <v>82</v>
      </c>
      <c r="AY967" s="14" t="s">
        <v>127</v>
      </c>
      <c r="BE967" s="174">
        <f>IF(O967="základní",K967,0)</f>
        <v>740</v>
      </c>
      <c r="BF967" s="174">
        <f>IF(O967="snížená",K967,0)</f>
        <v>0</v>
      </c>
      <c r="BG967" s="174">
        <f>IF(O967="zákl. přenesená",K967,0)</f>
        <v>0</v>
      </c>
      <c r="BH967" s="174">
        <f>IF(O967="sníž. přenesená",K967,0)</f>
        <v>0</v>
      </c>
      <c r="BI967" s="174">
        <f>IF(O967="nulová",K967,0)</f>
        <v>0</v>
      </c>
      <c r="BJ967" s="14" t="s">
        <v>82</v>
      </c>
      <c r="BK967" s="174">
        <f>ROUND(P967*H967,2)</f>
        <v>740</v>
      </c>
      <c r="BL967" s="14" t="s">
        <v>1420</v>
      </c>
      <c r="BM967" s="173" t="s">
        <v>1879</v>
      </c>
    </row>
    <row r="968" spans="1:65" s="2" customFormat="1" ht="29.25">
      <c r="A968" s="28"/>
      <c r="B968" s="29"/>
      <c r="C968" s="30"/>
      <c r="D968" s="175" t="s">
        <v>129</v>
      </c>
      <c r="E968" s="30"/>
      <c r="F968" s="176" t="s">
        <v>1880</v>
      </c>
      <c r="G968" s="30"/>
      <c r="H968" s="30"/>
      <c r="I968" s="30"/>
      <c r="J968" s="30"/>
      <c r="K968" s="30"/>
      <c r="L968" s="30"/>
      <c r="M968" s="33"/>
      <c r="N968" s="177"/>
      <c r="O968" s="178"/>
      <c r="P968" s="65"/>
      <c r="Q968" s="65"/>
      <c r="R968" s="65"/>
      <c r="S968" s="65"/>
      <c r="T968" s="65"/>
      <c r="U968" s="65"/>
      <c r="V968" s="65"/>
      <c r="W968" s="65"/>
      <c r="X968" s="66"/>
      <c r="Y968" s="28"/>
      <c r="Z968" s="28"/>
      <c r="AA968" s="28"/>
      <c r="AB968" s="28"/>
      <c r="AC968" s="28"/>
      <c r="AD968" s="28"/>
      <c r="AE968" s="28"/>
      <c r="AT968" s="14" t="s">
        <v>129</v>
      </c>
      <c r="AU968" s="14" t="s">
        <v>82</v>
      </c>
    </row>
    <row r="969" spans="1:65" s="2" customFormat="1" ht="24.2" customHeight="1">
      <c r="A969" s="28"/>
      <c r="B969" s="29"/>
      <c r="C969" s="194" t="s">
        <v>1881</v>
      </c>
      <c r="D969" s="194" t="s">
        <v>1367</v>
      </c>
      <c r="E969" s="195" t="s">
        <v>1882</v>
      </c>
      <c r="F969" s="196" t="s">
        <v>1883</v>
      </c>
      <c r="G969" s="197" t="s">
        <v>125</v>
      </c>
      <c r="H969" s="198">
        <v>1</v>
      </c>
      <c r="I969" s="199">
        <v>0</v>
      </c>
      <c r="J969" s="199">
        <v>370</v>
      </c>
      <c r="K969" s="199">
        <f>ROUND(P969*H969,2)</f>
        <v>370</v>
      </c>
      <c r="L969" s="196" t="s">
        <v>126</v>
      </c>
      <c r="M969" s="33"/>
      <c r="N969" s="200" t="s">
        <v>1</v>
      </c>
      <c r="O969" s="169" t="s">
        <v>37</v>
      </c>
      <c r="P969" s="170">
        <f>I969+J969</f>
        <v>370</v>
      </c>
      <c r="Q969" s="170">
        <f>ROUND(I969*H969,2)</f>
        <v>0</v>
      </c>
      <c r="R969" s="170">
        <f>ROUND(J969*H969,2)</f>
        <v>370</v>
      </c>
      <c r="S969" s="171">
        <v>0</v>
      </c>
      <c r="T969" s="171">
        <f>S969*H969</f>
        <v>0</v>
      </c>
      <c r="U969" s="171">
        <v>0</v>
      </c>
      <c r="V969" s="171">
        <f>U969*H969</f>
        <v>0</v>
      </c>
      <c r="W969" s="171">
        <v>0</v>
      </c>
      <c r="X969" s="172">
        <f>W969*H969</f>
        <v>0</v>
      </c>
      <c r="Y969" s="28"/>
      <c r="Z969" s="28"/>
      <c r="AA969" s="28"/>
      <c r="AB969" s="28"/>
      <c r="AC969" s="28"/>
      <c r="AD969" s="28"/>
      <c r="AE969" s="28"/>
      <c r="AR969" s="173" t="s">
        <v>1420</v>
      </c>
      <c r="AT969" s="173" t="s">
        <v>1367</v>
      </c>
      <c r="AU969" s="173" t="s">
        <v>82</v>
      </c>
      <c r="AY969" s="14" t="s">
        <v>127</v>
      </c>
      <c r="BE969" s="174">
        <f>IF(O969="základní",K969,0)</f>
        <v>370</v>
      </c>
      <c r="BF969" s="174">
        <f>IF(O969="snížená",K969,0)</f>
        <v>0</v>
      </c>
      <c r="BG969" s="174">
        <f>IF(O969="zákl. přenesená",K969,0)</f>
        <v>0</v>
      </c>
      <c r="BH969" s="174">
        <f>IF(O969="sníž. přenesená",K969,0)</f>
        <v>0</v>
      </c>
      <c r="BI969" s="174">
        <f>IF(O969="nulová",K969,0)</f>
        <v>0</v>
      </c>
      <c r="BJ969" s="14" t="s">
        <v>82</v>
      </c>
      <c r="BK969" s="174">
        <f>ROUND(P969*H969,2)</f>
        <v>370</v>
      </c>
      <c r="BL969" s="14" t="s">
        <v>1420</v>
      </c>
      <c r="BM969" s="173" t="s">
        <v>1884</v>
      </c>
    </row>
    <row r="970" spans="1:65" s="2" customFormat="1" ht="29.25">
      <c r="A970" s="28"/>
      <c r="B970" s="29"/>
      <c r="C970" s="30"/>
      <c r="D970" s="175" t="s">
        <v>129</v>
      </c>
      <c r="E970" s="30"/>
      <c r="F970" s="176" t="s">
        <v>1885</v>
      </c>
      <c r="G970" s="30"/>
      <c r="H970" s="30"/>
      <c r="I970" s="30"/>
      <c r="J970" s="30"/>
      <c r="K970" s="30"/>
      <c r="L970" s="30"/>
      <c r="M970" s="33"/>
      <c r="N970" s="177"/>
      <c r="O970" s="178"/>
      <c r="P970" s="65"/>
      <c r="Q970" s="65"/>
      <c r="R970" s="65"/>
      <c r="S970" s="65"/>
      <c r="T970" s="65"/>
      <c r="U970" s="65"/>
      <c r="V970" s="65"/>
      <c r="W970" s="65"/>
      <c r="X970" s="66"/>
      <c r="Y970" s="28"/>
      <c r="Z970" s="28"/>
      <c r="AA970" s="28"/>
      <c r="AB970" s="28"/>
      <c r="AC970" s="28"/>
      <c r="AD970" s="28"/>
      <c r="AE970" s="28"/>
      <c r="AT970" s="14" t="s">
        <v>129</v>
      </c>
      <c r="AU970" s="14" t="s">
        <v>82</v>
      </c>
    </row>
    <row r="971" spans="1:65" s="2" customFormat="1" ht="24.2" customHeight="1">
      <c r="A971" s="28"/>
      <c r="B971" s="29"/>
      <c r="C971" s="194" t="s">
        <v>1886</v>
      </c>
      <c r="D971" s="194" t="s">
        <v>1367</v>
      </c>
      <c r="E971" s="195" t="s">
        <v>1887</v>
      </c>
      <c r="F971" s="196" t="s">
        <v>1888</v>
      </c>
      <c r="G971" s="197" t="s">
        <v>125</v>
      </c>
      <c r="H971" s="198">
        <v>1</v>
      </c>
      <c r="I971" s="199">
        <v>0</v>
      </c>
      <c r="J971" s="199">
        <v>222</v>
      </c>
      <c r="K971" s="199">
        <f>ROUND(P971*H971,2)</f>
        <v>222</v>
      </c>
      <c r="L971" s="196" t="s">
        <v>126</v>
      </c>
      <c r="M971" s="33"/>
      <c r="N971" s="200" t="s">
        <v>1</v>
      </c>
      <c r="O971" s="169" t="s">
        <v>37</v>
      </c>
      <c r="P971" s="170">
        <f>I971+J971</f>
        <v>222</v>
      </c>
      <c r="Q971" s="170">
        <f>ROUND(I971*H971,2)</f>
        <v>0</v>
      </c>
      <c r="R971" s="170">
        <f>ROUND(J971*H971,2)</f>
        <v>222</v>
      </c>
      <c r="S971" s="171">
        <v>0</v>
      </c>
      <c r="T971" s="171">
        <f>S971*H971</f>
        <v>0</v>
      </c>
      <c r="U971" s="171">
        <v>0</v>
      </c>
      <c r="V971" s="171">
        <f>U971*H971</f>
        <v>0</v>
      </c>
      <c r="W971" s="171">
        <v>0</v>
      </c>
      <c r="X971" s="172">
        <f>W971*H971</f>
        <v>0</v>
      </c>
      <c r="Y971" s="28"/>
      <c r="Z971" s="28"/>
      <c r="AA971" s="28"/>
      <c r="AB971" s="28"/>
      <c r="AC971" s="28"/>
      <c r="AD971" s="28"/>
      <c r="AE971" s="28"/>
      <c r="AR971" s="173" t="s">
        <v>1420</v>
      </c>
      <c r="AT971" s="173" t="s">
        <v>1367</v>
      </c>
      <c r="AU971" s="173" t="s">
        <v>82</v>
      </c>
      <c r="AY971" s="14" t="s">
        <v>127</v>
      </c>
      <c r="BE971" s="174">
        <f>IF(O971="základní",K971,0)</f>
        <v>222</v>
      </c>
      <c r="BF971" s="174">
        <f>IF(O971="snížená",K971,0)</f>
        <v>0</v>
      </c>
      <c r="BG971" s="174">
        <f>IF(O971="zákl. přenesená",K971,0)</f>
        <v>0</v>
      </c>
      <c r="BH971" s="174">
        <f>IF(O971="sníž. přenesená",K971,0)</f>
        <v>0</v>
      </c>
      <c r="BI971" s="174">
        <f>IF(O971="nulová",K971,0)</f>
        <v>0</v>
      </c>
      <c r="BJ971" s="14" t="s">
        <v>82</v>
      </c>
      <c r="BK971" s="174">
        <f>ROUND(P971*H971,2)</f>
        <v>222</v>
      </c>
      <c r="BL971" s="14" t="s">
        <v>1420</v>
      </c>
      <c r="BM971" s="173" t="s">
        <v>1889</v>
      </c>
    </row>
    <row r="972" spans="1:65" s="2" customFormat="1" ht="39">
      <c r="A972" s="28"/>
      <c r="B972" s="29"/>
      <c r="C972" s="30"/>
      <c r="D972" s="175" t="s">
        <v>129</v>
      </c>
      <c r="E972" s="30"/>
      <c r="F972" s="176" t="s">
        <v>1890</v>
      </c>
      <c r="G972" s="30"/>
      <c r="H972" s="30"/>
      <c r="I972" s="30"/>
      <c r="J972" s="30"/>
      <c r="K972" s="30"/>
      <c r="L972" s="30"/>
      <c r="M972" s="33"/>
      <c r="N972" s="177"/>
      <c r="O972" s="178"/>
      <c r="P972" s="65"/>
      <c r="Q972" s="65"/>
      <c r="R972" s="65"/>
      <c r="S972" s="65"/>
      <c r="T972" s="65"/>
      <c r="U972" s="65"/>
      <c r="V972" s="65"/>
      <c r="W972" s="65"/>
      <c r="X972" s="66"/>
      <c r="Y972" s="28"/>
      <c r="Z972" s="28"/>
      <c r="AA972" s="28"/>
      <c r="AB972" s="28"/>
      <c r="AC972" s="28"/>
      <c r="AD972" s="28"/>
      <c r="AE972" s="28"/>
      <c r="AT972" s="14" t="s">
        <v>129</v>
      </c>
      <c r="AU972" s="14" t="s">
        <v>82</v>
      </c>
    </row>
    <row r="973" spans="1:65" s="2" customFormat="1" ht="24.2" customHeight="1">
      <c r="A973" s="28"/>
      <c r="B973" s="29"/>
      <c r="C973" s="194" t="s">
        <v>1891</v>
      </c>
      <c r="D973" s="194" t="s">
        <v>1367</v>
      </c>
      <c r="E973" s="195" t="s">
        <v>1892</v>
      </c>
      <c r="F973" s="196" t="s">
        <v>1893</v>
      </c>
      <c r="G973" s="197" t="s">
        <v>125</v>
      </c>
      <c r="H973" s="198">
        <v>1</v>
      </c>
      <c r="I973" s="199">
        <v>0</v>
      </c>
      <c r="J973" s="199">
        <v>296</v>
      </c>
      <c r="K973" s="199">
        <f>ROUND(P973*H973,2)</f>
        <v>296</v>
      </c>
      <c r="L973" s="196" t="s">
        <v>126</v>
      </c>
      <c r="M973" s="33"/>
      <c r="N973" s="200" t="s">
        <v>1</v>
      </c>
      <c r="O973" s="169" t="s">
        <v>37</v>
      </c>
      <c r="P973" s="170">
        <f>I973+J973</f>
        <v>296</v>
      </c>
      <c r="Q973" s="170">
        <f>ROUND(I973*H973,2)</f>
        <v>0</v>
      </c>
      <c r="R973" s="170">
        <f>ROUND(J973*H973,2)</f>
        <v>296</v>
      </c>
      <c r="S973" s="171">
        <v>0</v>
      </c>
      <c r="T973" s="171">
        <f>S973*H973</f>
        <v>0</v>
      </c>
      <c r="U973" s="171">
        <v>0</v>
      </c>
      <c r="V973" s="171">
        <f>U973*H973</f>
        <v>0</v>
      </c>
      <c r="W973" s="171">
        <v>0</v>
      </c>
      <c r="X973" s="172">
        <f>W973*H973</f>
        <v>0</v>
      </c>
      <c r="Y973" s="28"/>
      <c r="Z973" s="28"/>
      <c r="AA973" s="28"/>
      <c r="AB973" s="28"/>
      <c r="AC973" s="28"/>
      <c r="AD973" s="28"/>
      <c r="AE973" s="28"/>
      <c r="AR973" s="173" t="s">
        <v>1420</v>
      </c>
      <c r="AT973" s="173" t="s">
        <v>1367</v>
      </c>
      <c r="AU973" s="173" t="s">
        <v>82</v>
      </c>
      <c r="AY973" s="14" t="s">
        <v>127</v>
      </c>
      <c r="BE973" s="174">
        <f>IF(O973="základní",K973,0)</f>
        <v>296</v>
      </c>
      <c r="BF973" s="174">
        <f>IF(O973="snížená",K973,0)</f>
        <v>0</v>
      </c>
      <c r="BG973" s="174">
        <f>IF(O973="zákl. přenesená",K973,0)</f>
        <v>0</v>
      </c>
      <c r="BH973" s="174">
        <f>IF(O973="sníž. přenesená",K973,0)</f>
        <v>0</v>
      </c>
      <c r="BI973" s="174">
        <f>IF(O973="nulová",K973,0)</f>
        <v>0</v>
      </c>
      <c r="BJ973" s="14" t="s">
        <v>82</v>
      </c>
      <c r="BK973" s="174">
        <f>ROUND(P973*H973,2)</f>
        <v>296</v>
      </c>
      <c r="BL973" s="14" t="s">
        <v>1420</v>
      </c>
      <c r="BM973" s="173" t="s">
        <v>1894</v>
      </c>
    </row>
    <row r="974" spans="1:65" s="2" customFormat="1" ht="39">
      <c r="A974" s="28"/>
      <c r="B974" s="29"/>
      <c r="C974" s="30"/>
      <c r="D974" s="175" t="s">
        <v>129</v>
      </c>
      <c r="E974" s="30"/>
      <c r="F974" s="176" t="s">
        <v>1895</v>
      </c>
      <c r="G974" s="30"/>
      <c r="H974" s="30"/>
      <c r="I974" s="30"/>
      <c r="J974" s="30"/>
      <c r="K974" s="30"/>
      <c r="L974" s="30"/>
      <c r="M974" s="33"/>
      <c r="N974" s="177"/>
      <c r="O974" s="178"/>
      <c r="P974" s="65"/>
      <c r="Q974" s="65"/>
      <c r="R974" s="65"/>
      <c r="S974" s="65"/>
      <c r="T974" s="65"/>
      <c r="U974" s="65"/>
      <c r="V974" s="65"/>
      <c r="W974" s="65"/>
      <c r="X974" s="66"/>
      <c r="Y974" s="28"/>
      <c r="Z974" s="28"/>
      <c r="AA974" s="28"/>
      <c r="AB974" s="28"/>
      <c r="AC974" s="28"/>
      <c r="AD974" s="28"/>
      <c r="AE974" s="28"/>
      <c r="AT974" s="14" t="s">
        <v>129</v>
      </c>
      <c r="AU974" s="14" t="s">
        <v>82</v>
      </c>
    </row>
    <row r="975" spans="1:65" s="2" customFormat="1" ht="24.2" customHeight="1">
      <c r="A975" s="28"/>
      <c r="B975" s="29"/>
      <c r="C975" s="194" t="s">
        <v>1896</v>
      </c>
      <c r="D975" s="194" t="s">
        <v>1367</v>
      </c>
      <c r="E975" s="195" t="s">
        <v>1897</v>
      </c>
      <c r="F975" s="196" t="s">
        <v>1898</v>
      </c>
      <c r="G975" s="197" t="s">
        <v>125</v>
      </c>
      <c r="H975" s="198">
        <v>1</v>
      </c>
      <c r="I975" s="199">
        <v>0</v>
      </c>
      <c r="J975" s="199">
        <v>4540</v>
      </c>
      <c r="K975" s="199">
        <f>ROUND(P975*H975,2)</f>
        <v>4540</v>
      </c>
      <c r="L975" s="196" t="s">
        <v>126</v>
      </c>
      <c r="M975" s="33"/>
      <c r="N975" s="200" t="s">
        <v>1</v>
      </c>
      <c r="O975" s="169" t="s">
        <v>37</v>
      </c>
      <c r="P975" s="170">
        <f>I975+J975</f>
        <v>4540</v>
      </c>
      <c r="Q975" s="170">
        <f>ROUND(I975*H975,2)</f>
        <v>0</v>
      </c>
      <c r="R975" s="170">
        <f>ROUND(J975*H975,2)</f>
        <v>4540</v>
      </c>
      <c r="S975" s="171">
        <v>0</v>
      </c>
      <c r="T975" s="171">
        <f>S975*H975</f>
        <v>0</v>
      </c>
      <c r="U975" s="171">
        <v>0</v>
      </c>
      <c r="V975" s="171">
        <f>U975*H975</f>
        <v>0</v>
      </c>
      <c r="W975" s="171">
        <v>0</v>
      </c>
      <c r="X975" s="172">
        <f>W975*H975</f>
        <v>0</v>
      </c>
      <c r="Y975" s="28"/>
      <c r="Z975" s="28"/>
      <c r="AA975" s="28"/>
      <c r="AB975" s="28"/>
      <c r="AC975" s="28"/>
      <c r="AD975" s="28"/>
      <c r="AE975" s="28"/>
      <c r="AR975" s="173" t="s">
        <v>1420</v>
      </c>
      <c r="AT975" s="173" t="s">
        <v>1367</v>
      </c>
      <c r="AU975" s="173" t="s">
        <v>82</v>
      </c>
      <c r="AY975" s="14" t="s">
        <v>127</v>
      </c>
      <c r="BE975" s="174">
        <f>IF(O975="základní",K975,0)</f>
        <v>4540</v>
      </c>
      <c r="BF975" s="174">
        <f>IF(O975="snížená",K975,0)</f>
        <v>0</v>
      </c>
      <c r="BG975" s="174">
        <f>IF(O975="zákl. přenesená",K975,0)</f>
        <v>0</v>
      </c>
      <c r="BH975" s="174">
        <f>IF(O975="sníž. přenesená",K975,0)</f>
        <v>0</v>
      </c>
      <c r="BI975" s="174">
        <f>IF(O975="nulová",K975,0)</f>
        <v>0</v>
      </c>
      <c r="BJ975" s="14" t="s">
        <v>82</v>
      </c>
      <c r="BK975" s="174">
        <f>ROUND(P975*H975,2)</f>
        <v>4540</v>
      </c>
      <c r="BL975" s="14" t="s">
        <v>1420</v>
      </c>
      <c r="BM975" s="173" t="s">
        <v>1899</v>
      </c>
    </row>
    <row r="976" spans="1:65" s="2" customFormat="1" ht="19.5">
      <c r="A976" s="28"/>
      <c r="B976" s="29"/>
      <c r="C976" s="30"/>
      <c r="D976" s="175" t="s">
        <v>129</v>
      </c>
      <c r="E976" s="30"/>
      <c r="F976" s="176" t="s">
        <v>1898</v>
      </c>
      <c r="G976" s="30"/>
      <c r="H976" s="30"/>
      <c r="I976" s="30"/>
      <c r="J976" s="30"/>
      <c r="K976" s="30"/>
      <c r="L976" s="30"/>
      <c r="M976" s="33"/>
      <c r="N976" s="177"/>
      <c r="O976" s="178"/>
      <c r="P976" s="65"/>
      <c r="Q976" s="65"/>
      <c r="R976" s="65"/>
      <c r="S976" s="65"/>
      <c r="T976" s="65"/>
      <c r="U976" s="65"/>
      <c r="V976" s="65"/>
      <c r="W976" s="65"/>
      <c r="X976" s="66"/>
      <c r="Y976" s="28"/>
      <c r="Z976" s="28"/>
      <c r="AA976" s="28"/>
      <c r="AB976" s="28"/>
      <c r="AC976" s="28"/>
      <c r="AD976" s="28"/>
      <c r="AE976" s="28"/>
      <c r="AT976" s="14" t="s">
        <v>129</v>
      </c>
      <c r="AU976" s="14" t="s">
        <v>82</v>
      </c>
    </row>
    <row r="977" spans="1:65" s="2" customFormat="1" ht="24.2" customHeight="1">
      <c r="A977" s="28"/>
      <c r="B977" s="29"/>
      <c r="C977" s="194" t="s">
        <v>1900</v>
      </c>
      <c r="D977" s="194" t="s">
        <v>1367</v>
      </c>
      <c r="E977" s="195" t="s">
        <v>1901</v>
      </c>
      <c r="F977" s="196" t="s">
        <v>1902</v>
      </c>
      <c r="G977" s="197" t="s">
        <v>125</v>
      </c>
      <c r="H977" s="198">
        <v>1</v>
      </c>
      <c r="I977" s="199">
        <v>0</v>
      </c>
      <c r="J977" s="199">
        <v>16200</v>
      </c>
      <c r="K977" s="199">
        <f>ROUND(P977*H977,2)</f>
        <v>16200</v>
      </c>
      <c r="L977" s="196" t="s">
        <v>126</v>
      </c>
      <c r="M977" s="33"/>
      <c r="N977" s="200" t="s">
        <v>1</v>
      </c>
      <c r="O977" s="169" t="s">
        <v>37</v>
      </c>
      <c r="P977" s="170">
        <f>I977+J977</f>
        <v>16200</v>
      </c>
      <c r="Q977" s="170">
        <f>ROUND(I977*H977,2)</f>
        <v>0</v>
      </c>
      <c r="R977" s="170">
        <f>ROUND(J977*H977,2)</f>
        <v>16200</v>
      </c>
      <c r="S977" s="171">
        <v>0</v>
      </c>
      <c r="T977" s="171">
        <f>S977*H977</f>
        <v>0</v>
      </c>
      <c r="U977" s="171">
        <v>0</v>
      </c>
      <c r="V977" s="171">
        <f>U977*H977</f>
        <v>0</v>
      </c>
      <c r="W977" s="171">
        <v>0</v>
      </c>
      <c r="X977" s="172">
        <f>W977*H977</f>
        <v>0</v>
      </c>
      <c r="Y977" s="28"/>
      <c r="Z977" s="28"/>
      <c r="AA977" s="28"/>
      <c r="AB977" s="28"/>
      <c r="AC977" s="28"/>
      <c r="AD977" s="28"/>
      <c r="AE977" s="28"/>
      <c r="AR977" s="173" t="s">
        <v>1420</v>
      </c>
      <c r="AT977" s="173" t="s">
        <v>1367</v>
      </c>
      <c r="AU977" s="173" t="s">
        <v>82</v>
      </c>
      <c r="AY977" s="14" t="s">
        <v>127</v>
      </c>
      <c r="BE977" s="174">
        <f>IF(O977="základní",K977,0)</f>
        <v>16200</v>
      </c>
      <c r="BF977" s="174">
        <f>IF(O977="snížená",K977,0)</f>
        <v>0</v>
      </c>
      <c r="BG977" s="174">
        <f>IF(O977="zákl. přenesená",K977,0)</f>
        <v>0</v>
      </c>
      <c r="BH977" s="174">
        <f>IF(O977="sníž. přenesená",K977,0)</f>
        <v>0</v>
      </c>
      <c r="BI977" s="174">
        <f>IF(O977="nulová",K977,0)</f>
        <v>0</v>
      </c>
      <c r="BJ977" s="14" t="s">
        <v>82</v>
      </c>
      <c r="BK977" s="174">
        <f>ROUND(P977*H977,2)</f>
        <v>16200</v>
      </c>
      <c r="BL977" s="14" t="s">
        <v>1420</v>
      </c>
      <c r="BM977" s="173" t="s">
        <v>1903</v>
      </c>
    </row>
    <row r="978" spans="1:65" s="2" customFormat="1" ht="39">
      <c r="A978" s="28"/>
      <c r="B978" s="29"/>
      <c r="C978" s="30"/>
      <c r="D978" s="175" t="s">
        <v>129</v>
      </c>
      <c r="E978" s="30"/>
      <c r="F978" s="176" t="s">
        <v>1904</v>
      </c>
      <c r="G978" s="30"/>
      <c r="H978" s="30"/>
      <c r="I978" s="30"/>
      <c r="J978" s="30"/>
      <c r="K978" s="30"/>
      <c r="L978" s="30"/>
      <c r="M978" s="33"/>
      <c r="N978" s="177"/>
      <c r="O978" s="178"/>
      <c r="P978" s="65"/>
      <c r="Q978" s="65"/>
      <c r="R978" s="65"/>
      <c r="S978" s="65"/>
      <c r="T978" s="65"/>
      <c r="U978" s="65"/>
      <c r="V978" s="65"/>
      <c r="W978" s="65"/>
      <c r="X978" s="66"/>
      <c r="Y978" s="28"/>
      <c r="Z978" s="28"/>
      <c r="AA978" s="28"/>
      <c r="AB978" s="28"/>
      <c r="AC978" s="28"/>
      <c r="AD978" s="28"/>
      <c r="AE978" s="28"/>
      <c r="AT978" s="14" t="s">
        <v>129</v>
      </c>
      <c r="AU978" s="14" t="s">
        <v>82</v>
      </c>
    </row>
    <row r="979" spans="1:65" s="2" customFormat="1" ht="24.2" customHeight="1">
      <c r="A979" s="28"/>
      <c r="B979" s="29"/>
      <c r="C979" s="194" t="s">
        <v>1905</v>
      </c>
      <c r="D979" s="194" t="s">
        <v>1367</v>
      </c>
      <c r="E979" s="195" t="s">
        <v>1906</v>
      </c>
      <c r="F979" s="196" t="s">
        <v>1907</v>
      </c>
      <c r="G979" s="197" t="s">
        <v>125</v>
      </c>
      <c r="H979" s="198">
        <v>1</v>
      </c>
      <c r="I979" s="199">
        <v>0</v>
      </c>
      <c r="J979" s="199">
        <v>3760</v>
      </c>
      <c r="K979" s="199">
        <f>ROUND(P979*H979,2)</f>
        <v>3760</v>
      </c>
      <c r="L979" s="196" t="s">
        <v>126</v>
      </c>
      <c r="M979" s="33"/>
      <c r="N979" s="200" t="s">
        <v>1</v>
      </c>
      <c r="O979" s="169" t="s">
        <v>37</v>
      </c>
      <c r="P979" s="170">
        <f>I979+J979</f>
        <v>3760</v>
      </c>
      <c r="Q979" s="170">
        <f>ROUND(I979*H979,2)</f>
        <v>0</v>
      </c>
      <c r="R979" s="170">
        <f>ROUND(J979*H979,2)</f>
        <v>3760</v>
      </c>
      <c r="S979" s="171">
        <v>0</v>
      </c>
      <c r="T979" s="171">
        <f>S979*H979</f>
        <v>0</v>
      </c>
      <c r="U979" s="171">
        <v>0</v>
      </c>
      <c r="V979" s="171">
        <f>U979*H979</f>
        <v>0</v>
      </c>
      <c r="W979" s="171">
        <v>0</v>
      </c>
      <c r="X979" s="172">
        <f>W979*H979</f>
        <v>0</v>
      </c>
      <c r="Y979" s="28"/>
      <c r="Z979" s="28"/>
      <c r="AA979" s="28"/>
      <c r="AB979" s="28"/>
      <c r="AC979" s="28"/>
      <c r="AD979" s="28"/>
      <c r="AE979" s="28"/>
      <c r="AR979" s="173" t="s">
        <v>1420</v>
      </c>
      <c r="AT979" s="173" t="s">
        <v>1367</v>
      </c>
      <c r="AU979" s="173" t="s">
        <v>82</v>
      </c>
      <c r="AY979" s="14" t="s">
        <v>127</v>
      </c>
      <c r="BE979" s="174">
        <f>IF(O979="základní",K979,0)</f>
        <v>3760</v>
      </c>
      <c r="BF979" s="174">
        <f>IF(O979="snížená",K979,0)</f>
        <v>0</v>
      </c>
      <c r="BG979" s="174">
        <f>IF(O979="zákl. přenesená",K979,0)</f>
        <v>0</v>
      </c>
      <c r="BH979" s="174">
        <f>IF(O979="sníž. přenesená",K979,0)</f>
        <v>0</v>
      </c>
      <c r="BI979" s="174">
        <f>IF(O979="nulová",K979,0)</f>
        <v>0</v>
      </c>
      <c r="BJ979" s="14" t="s">
        <v>82</v>
      </c>
      <c r="BK979" s="174">
        <f>ROUND(P979*H979,2)</f>
        <v>3760</v>
      </c>
      <c r="BL979" s="14" t="s">
        <v>1420</v>
      </c>
      <c r="BM979" s="173" t="s">
        <v>1908</v>
      </c>
    </row>
    <row r="980" spans="1:65" s="2" customFormat="1" ht="39">
      <c r="A980" s="28"/>
      <c r="B980" s="29"/>
      <c r="C980" s="30"/>
      <c r="D980" s="175" t="s">
        <v>129</v>
      </c>
      <c r="E980" s="30"/>
      <c r="F980" s="176" t="s">
        <v>1909</v>
      </c>
      <c r="G980" s="30"/>
      <c r="H980" s="30"/>
      <c r="I980" s="30"/>
      <c r="J980" s="30"/>
      <c r="K980" s="30"/>
      <c r="L980" s="30"/>
      <c r="M980" s="33"/>
      <c r="N980" s="177"/>
      <c r="O980" s="178"/>
      <c r="P980" s="65"/>
      <c r="Q980" s="65"/>
      <c r="R980" s="65"/>
      <c r="S980" s="65"/>
      <c r="T980" s="65"/>
      <c r="U980" s="65"/>
      <c r="V980" s="65"/>
      <c r="W980" s="65"/>
      <c r="X980" s="66"/>
      <c r="Y980" s="28"/>
      <c r="Z980" s="28"/>
      <c r="AA980" s="28"/>
      <c r="AB980" s="28"/>
      <c r="AC980" s="28"/>
      <c r="AD980" s="28"/>
      <c r="AE980" s="28"/>
      <c r="AT980" s="14" t="s">
        <v>129</v>
      </c>
      <c r="AU980" s="14" t="s">
        <v>82</v>
      </c>
    </row>
    <row r="981" spans="1:65" s="2" customFormat="1" ht="24.2" customHeight="1">
      <c r="A981" s="28"/>
      <c r="B981" s="29"/>
      <c r="C981" s="194" t="s">
        <v>1910</v>
      </c>
      <c r="D981" s="194" t="s">
        <v>1367</v>
      </c>
      <c r="E981" s="195" t="s">
        <v>1911</v>
      </c>
      <c r="F981" s="196" t="s">
        <v>1912</v>
      </c>
      <c r="G981" s="197" t="s">
        <v>1913</v>
      </c>
      <c r="H981" s="198">
        <v>1</v>
      </c>
      <c r="I981" s="199">
        <v>0</v>
      </c>
      <c r="J981" s="199">
        <v>1090</v>
      </c>
      <c r="K981" s="199">
        <f>ROUND(P981*H981,2)</f>
        <v>1090</v>
      </c>
      <c r="L981" s="196" t="s">
        <v>126</v>
      </c>
      <c r="M981" s="33"/>
      <c r="N981" s="200" t="s">
        <v>1</v>
      </c>
      <c r="O981" s="169" t="s">
        <v>37</v>
      </c>
      <c r="P981" s="170">
        <f>I981+J981</f>
        <v>1090</v>
      </c>
      <c r="Q981" s="170">
        <f>ROUND(I981*H981,2)</f>
        <v>0</v>
      </c>
      <c r="R981" s="170">
        <f>ROUND(J981*H981,2)</f>
        <v>1090</v>
      </c>
      <c r="S981" s="171">
        <v>0</v>
      </c>
      <c r="T981" s="171">
        <f>S981*H981</f>
        <v>0</v>
      </c>
      <c r="U981" s="171">
        <v>0</v>
      </c>
      <c r="V981" s="171">
        <f>U981*H981</f>
        <v>0</v>
      </c>
      <c r="W981" s="171">
        <v>0</v>
      </c>
      <c r="X981" s="172">
        <f>W981*H981</f>
        <v>0</v>
      </c>
      <c r="Y981" s="28"/>
      <c r="Z981" s="28"/>
      <c r="AA981" s="28"/>
      <c r="AB981" s="28"/>
      <c r="AC981" s="28"/>
      <c r="AD981" s="28"/>
      <c r="AE981" s="28"/>
      <c r="AR981" s="173" t="s">
        <v>1420</v>
      </c>
      <c r="AT981" s="173" t="s">
        <v>1367</v>
      </c>
      <c r="AU981" s="173" t="s">
        <v>82</v>
      </c>
      <c r="AY981" s="14" t="s">
        <v>127</v>
      </c>
      <c r="BE981" s="174">
        <f>IF(O981="základní",K981,0)</f>
        <v>1090</v>
      </c>
      <c r="BF981" s="174">
        <f>IF(O981="snížená",K981,0)</f>
        <v>0</v>
      </c>
      <c r="BG981" s="174">
        <f>IF(O981="zákl. přenesená",K981,0)</f>
        <v>0</v>
      </c>
      <c r="BH981" s="174">
        <f>IF(O981="sníž. přenesená",K981,0)</f>
        <v>0</v>
      </c>
      <c r="BI981" s="174">
        <f>IF(O981="nulová",K981,0)</f>
        <v>0</v>
      </c>
      <c r="BJ981" s="14" t="s">
        <v>82</v>
      </c>
      <c r="BK981" s="174">
        <f>ROUND(P981*H981,2)</f>
        <v>1090</v>
      </c>
      <c r="BL981" s="14" t="s">
        <v>1420</v>
      </c>
      <c r="BM981" s="173" t="s">
        <v>1914</v>
      </c>
    </row>
    <row r="982" spans="1:65" s="2" customFormat="1" ht="48.75">
      <c r="A982" s="28"/>
      <c r="B982" s="29"/>
      <c r="C982" s="30"/>
      <c r="D982" s="175" t="s">
        <v>129</v>
      </c>
      <c r="E982" s="30"/>
      <c r="F982" s="176" t="s">
        <v>1915</v>
      </c>
      <c r="G982" s="30"/>
      <c r="H982" s="30"/>
      <c r="I982" s="30"/>
      <c r="J982" s="30"/>
      <c r="K982" s="30"/>
      <c r="L982" s="30"/>
      <c r="M982" s="33"/>
      <c r="N982" s="177"/>
      <c r="O982" s="178"/>
      <c r="P982" s="65"/>
      <c r="Q982" s="65"/>
      <c r="R982" s="65"/>
      <c r="S982" s="65"/>
      <c r="T982" s="65"/>
      <c r="U982" s="65"/>
      <c r="V982" s="65"/>
      <c r="W982" s="65"/>
      <c r="X982" s="66"/>
      <c r="Y982" s="28"/>
      <c r="Z982" s="28"/>
      <c r="AA982" s="28"/>
      <c r="AB982" s="28"/>
      <c r="AC982" s="28"/>
      <c r="AD982" s="28"/>
      <c r="AE982" s="28"/>
      <c r="AT982" s="14" t="s">
        <v>129</v>
      </c>
      <c r="AU982" s="14" t="s">
        <v>82</v>
      </c>
    </row>
    <row r="983" spans="1:65" s="2" customFormat="1" ht="24.2" customHeight="1">
      <c r="A983" s="28"/>
      <c r="B983" s="29"/>
      <c r="C983" s="194" t="s">
        <v>1916</v>
      </c>
      <c r="D983" s="194" t="s">
        <v>1367</v>
      </c>
      <c r="E983" s="195" t="s">
        <v>1917</v>
      </c>
      <c r="F983" s="196" t="s">
        <v>1918</v>
      </c>
      <c r="G983" s="197" t="s">
        <v>125</v>
      </c>
      <c r="H983" s="198">
        <v>1</v>
      </c>
      <c r="I983" s="199">
        <v>0</v>
      </c>
      <c r="J983" s="199">
        <v>1870</v>
      </c>
      <c r="K983" s="199">
        <f>ROUND(P983*H983,2)</f>
        <v>1870</v>
      </c>
      <c r="L983" s="196" t="s">
        <v>126</v>
      </c>
      <c r="M983" s="33"/>
      <c r="N983" s="200" t="s">
        <v>1</v>
      </c>
      <c r="O983" s="169" t="s">
        <v>37</v>
      </c>
      <c r="P983" s="170">
        <f>I983+J983</f>
        <v>1870</v>
      </c>
      <c r="Q983" s="170">
        <f>ROUND(I983*H983,2)</f>
        <v>0</v>
      </c>
      <c r="R983" s="170">
        <f>ROUND(J983*H983,2)</f>
        <v>1870</v>
      </c>
      <c r="S983" s="171">
        <v>0</v>
      </c>
      <c r="T983" s="171">
        <f>S983*H983</f>
        <v>0</v>
      </c>
      <c r="U983" s="171">
        <v>0</v>
      </c>
      <c r="V983" s="171">
        <f>U983*H983</f>
        <v>0</v>
      </c>
      <c r="W983" s="171">
        <v>0</v>
      </c>
      <c r="X983" s="172">
        <f>W983*H983</f>
        <v>0</v>
      </c>
      <c r="Y983" s="28"/>
      <c r="Z983" s="28"/>
      <c r="AA983" s="28"/>
      <c r="AB983" s="28"/>
      <c r="AC983" s="28"/>
      <c r="AD983" s="28"/>
      <c r="AE983" s="28"/>
      <c r="AR983" s="173" t="s">
        <v>82</v>
      </c>
      <c r="AT983" s="173" t="s">
        <v>1367</v>
      </c>
      <c r="AU983" s="173" t="s">
        <v>82</v>
      </c>
      <c r="AY983" s="14" t="s">
        <v>127</v>
      </c>
      <c r="BE983" s="174">
        <f>IF(O983="základní",K983,0)</f>
        <v>1870</v>
      </c>
      <c r="BF983" s="174">
        <f>IF(O983="snížená",K983,0)</f>
        <v>0</v>
      </c>
      <c r="BG983" s="174">
        <f>IF(O983="zákl. přenesená",K983,0)</f>
        <v>0</v>
      </c>
      <c r="BH983" s="174">
        <f>IF(O983="sníž. přenesená",K983,0)</f>
        <v>0</v>
      </c>
      <c r="BI983" s="174">
        <f>IF(O983="nulová",K983,0)</f>
        <v>0</v>
      </c>
      <c r="BJ983" s="14" t="s">
        <v>82</v>
      </c>
      <c r="BK983" s="174">
        <f>ROUND(P983*H983,2)</f>
        <v>1870</v>
      </c>
      <c r="BL983" s="14" t="s">
        <v>82</v>
      </c>
      <c r="BM983" s="173" t="s">
        <v>1919</v>
      </c>
    </row>
    <row r="984" spans="1:65" s="2" customFormat="1" ht="11.25">
      <c r="A984" s="28"/>
      <c r="B984" s="29"/>
      <c r="C984" s="30"/>
      <c r="D984" s="175" t="s">
        <v>129</v>
      </c>
      <c r="E984" s="30"/>
      <c r="F984" s="176" t="s">
        <v>1918</v>
      </c>
      <c r="G984" s="30"/>
      <c r="H984" s="30"/>
      <c r="I984" s="30"/>
      <c r="J984" s="30"/>
      <c r="K984" s="30"/>
      <c r="L984" s="30"/>
      <c r="M984" s="33"/>
      <c r="N984" s="177"/>
      <c r="O984" s="178"/>
      <c r="P984" s="65"/>
      <c r="Q984" s="65"/>
      <c r="R984" s="65"/>
      <c r="S984" s="65"/>
      <c r="T984" s="65"/>
      <c r="U984" s="65"/>
      <c r="V984" s="65"/>
      <c r="W984" s="65"/>
      <c r="X984" s="66"/>
      <c r="Y984" s="28"/>
      <c r="Z984" s="28"/>
      <c r="AA984" s="28"/>
      <c r="AB984" s="28"/>
      <c r="AC984" s="28"/>
      <c r="AD984" s="28"/>
      <c r="AE984" s="28"/>
      <c r="AT984" s="14" t="s">
        <v>129</v>
      </c>
      <c r="AU984" s="14" t="s">
        <v>82</v>
      </c>
    </row>
    <row r="985" spans="1:65" s="2" customFormat="1" ht="24.2" customHeight="1">
      <c r="A985" s="28"/>
      <c r="B985" s="29"/>
      <c r="C985" s="194" t="s">
        <v>1920</v>
      </c>
      <c r="D985" s="194" t="s">
        <v>1367</v>
      </c>
      <c r="E985" s="195" t="s">
        <v>1921</v>
      </c>
      <c r="F985" s="196" t="s">
        <v>1922</v>
      </c>
      <c r="G985" s="197" t="s">
        <v>125</v>
      </c>
      <c r="H985" s="198">
        <v>1</v>
      </c>
      <c r="I985" s="199">
        <v>0</v>
      </c>
      <c r="J985" s="199">
        <v>296</v>
      </c>
      <c r="K985" s="199">
        <f>ROUND(P985*H985,2)</f>
        <v>296</v>
      </c>
      <c r="L985" s="196" t="s">
        <v>126</v>
      </c>
      <c r="M985" s="33"/>
      <c r="N985" s="200" t="s">
        <v>1</v>
      </c>
      <c r="O985" s="169" t="s">
        <v>37</v>
      </c>
      <c r="P985" s="170">
        <f>I985+J985</f>
        <v>296</v>
      </c>
      <c r="Q985" s="170">
        <f>ROUND(I985*H985,2)</f>
        <v>0</v>
      </c>
      <c r="R985" s="170">
        <f>ROUND(J985*H985,2)</f>
        <v>296</v>
      </c>
      <c r="S985" s="171">
        <v>0</v>
      </c>
      <c r="T985" s="171">
        <f>S985*H985</f>
        <v>0</v>
      </c>
      <c r="U985" s="171">
        <v>0</v>
      </c>
      <c r="V985" s="171">
        <f>U985*H985</f>
        <v>0</v>
      </c>
      <c r="W985" s="171">
        <v>0</v>
      </c>
      <c r="X985" s="172">
        <f>W985*H985</f>
        <v>0</v>
      </c>
      <c r="Y985" s="28"/>
      <c r="Z985" s="28"/>
      <c r="AA985" s="28"/>
      <c r="AB985" s="28"/>
      <c r="AC985" s="28"/>
      <c r="AD985" s="28"/>
      <c r="AE985" s="28"/>
      <c r="AR985" s="173" t="s">
        <v>82</v>
      </c>
      <c r="AT985" s="173" t="s">
        <v>1367</v>
      </c>
      <c r="AU985" s="173" t="s">
        <v>82</v>
      </c>
      <c r="AY985" s="14" t="s">
        <v>127</v>
      </c>
      <c r="BE985" s="174">
        <f>IF(O985="základní",K985,0)</f>
        <v>296</v>
      </c>
      <c r="BF985" s="174">
        <f>IF(O985="snížená",K985,0)</f>
        <v>0</v>
      </c>
      <c r="BG985" s="174">
        <f>IF(O985="zákl. přenesená",K985,0)</f>
        <v>0</v>
      </c>
      <c r="BH985" s="174">
        <f>IF(O985="sníž. přenesená",K985,0)</f>
        <v>0</v>
      </c>
      <c r="BI985" s="174">
        <f>IF(O985="nulová",K985,0)</f>
        <v>0</v>
      </c>
      <c r="BJ985" s="14" t="s">
        <v>82</v>
      </c>
      <c r="BK985" s="174">
        <f>ROUND(P985*H985,2)</f>
        <v>296</v>
      </c>
      <c r="BL985" s="14" t="s">
        <v>82</v>
      </c>
      <c r="BM985" s="173" t="s">
        <v>1923</v>
      </c>
    </row>
    <row r="986" spans="1:65" s="2" customFormat="1" ht="19.5">
      <c r="A986" s="28"/>
      <c r="B986" s="29"/>
      <c r="C986" s="30"/>
      <c r="D986" s="175" t="s">
        <v>129</v>
      </c>
      <c r="E986" s="30"/>
      <c r="F986" s="176" t="s">
        <v>1924</v>
      </c>
      <c r="G986" s="30"/>
      <c r="H986" s="30"/>
      <c r="I986" s="30"/>
      <c r="J986" s="30"/>
      <c r="K986" s="30"/>
      <c r="L986" s="30"/>
      <c r="M986" s="33"/>
      <c r="N986" s="177"/>
      <c r="O986" s="178"/>
      <c r="P986" s="65"/>
      <c r="Q986" s="65"/>
      <c r="R986" s="65"/>
      <c r="S986" s="65"/>
      <c r="T986" s="65"/>
      <c r="U986" s="65"/>
      <c r="V986" s="65"/>
      <c r="W986" s="65"/>
      <c r="X986" s="66"/>
      <c r="Y986" s="28"/>
      <c r="Z986" s="28"/>
      <c r="AA986" s="28"/>
      <c r="AB986" s="28"/>
      <c r="AC986" s="28"/>
      <c r="AD986" s="28"/>
      <c r="AE986" s="28"/>
      <c r="AT986" s="14" t="s">
        <v>129</v>
      </c>
      <c r="AU986" s="14" t="s">
        <v>82</v>
      </c>
    </row>
    <row r="987" spans="1:65" s="2" customFormat="1" ht="24.2" customHeight="1">
      <c r="A987" s="28"/>
      <c r="B987" s="29"/>
      <c r="C987" s="194" t="s">
        <v>1925</v>
      </c>
      <c r="D987" s="194" t="s">
        <v>1367</v>
      </c>
      <c r="E987" s="195" t="s">
        <v>1926</v>
      </c>
      <c r="F987" s="196" t="s">
        <v>1927</v>
      </c>
      <c r="G987" s="197" t="s">
        <v>125</v>
      </c>
      <c r="H987" s="198">
        <v>1</v>
      </c>
      <c r="I987" s="199">
        <v>0</v>
      </c>
      <c r="J987" s="199">
        <v>46100</v>
      </c>
      <c r="K987" s="199">
        <f>ROUND(P987*H987,2)</f>
        <v>46100</v>
      </c>
      <c r="L987" s="196" t="s">
        <v>126</v>
      </c>
      <c r="M987" s="33"/>
      <c r="N987" s="200" t="s">
        <v>1</v>
      </c>
      <c r="O987" s="169" t="s">
        <v>37</v>
      </c>
      <c r="P987" s="170">
        <f>I987+J987</f>
        <v>46100</v>
      </c>
      <c r="Q987" s="170">
        <f>ROUND(I987*H987,2)</f>
        <v>0</v>
      </c>
      <c r="R987" s="170">
        <f>ROUND(J987*H987,2)</f>
        <v>46100</v>
      </c>
      <c r="S987" s="171">
        <v>0</v>
      </c>
      <c r="T987" s="171">
        <f>S987*H987</f>
        <v>0</v>
      </c>
      <c r="U987" s="171">
        <v>0</v>
      </c>
      <c r="V987" s="171">
        <f>U987*H987</f>
        <v>0</v>
      </c>
      <c r="W987" s="171">
        <v>0</v>
      </c>
      <c r="X987" s="172">
        <f>W987*H987</f>
        <v>0</v>
      </c>
      <c r="Y987" s="28"/>
      <c r="Z987" s="28"/>
      <c r="AA987" s="28"/>
      <c r="AB987" s="28"/>
      <c r="AC987" s="28"/>
      <c r="AD987" s="28"/>
      <c r="AE987" s="28"/>
      <c r="AR987" s="173" t="s">
        <v>82</v>
      </c>
      <c r="AT987" s="173" t="s">
        <v>1367</v>
      </c>
      <c r="AU987" s="173" t="s">
        <v>82</v>
      </c>
      <c r="AY987" s="14" t="s">
        <v>127</v>
      </c>
      <c r="BE987" s="174">
        <f>IF(O987="základní",K987,0)</f>
        <v>46100</v>
      </c>
      <c r="BF987" s="174">
        <f>IF(O987="snížená",K987,0)</f>
        <v>0</v>
      </c>
      <c r="BG987" s="174">
        <f>IF(O987="zákl. přenesená",K987,0)</f>
        <v>0</v>
      </c>
      <c r="BH987" s="174">
        <f>IF(O987="sníž. přenesená",K987,0)</f>
        <v>0</v>
      </c>
      <c r="BI987" s="174">
        <f>IF(O987="nulová",K987,0)</f>
        <v>0</v>
      </c>
      <c r="BJ987" s="14" t="s">
        <v>82</v>
      </c>
      <c r="BK987" s="174">
        <f>ROUND(P987*H987,2)</f>
        <v>46100</v>
      </c>
      <c r="BL987" s="14" t="s">
        <v>82</v>
      </c>
      <c r="BM987" s="173" t="s">
        <v>1928</v>
      </c>
    </row>
    <row r="988" spans="1:65" s="2" customFormat="1" ht="11.25">
      <c r="A988" s="28"/>
      <c r="B988" s="29"/>
      <c r="C988" s="30"/>
      <c r="D988" s="175" t="s">
        <v>129</v>
      </c>
      <c r="E988" s="30"/>
      <c r="F988" s="176" t="s">
        <v>1927</v>
      </c>
      <c r="G988" s="30"/>
      <c r="H988" s="30"/>
      <c r="I988" s="30"/>
      <c r="J988" s="30"/>
      <c r="K988" s="30"/>
      <c r="L988" s="30"/>
      <c r="M988" s="33"/>
      <c r="N988" s="177"/>
      <c r="O988" s="178"/>
      <c r="P988" s="65"/>
      <c r="Q988" s="65"/>
      <c r="R988" s="65"/>
      <c r="S988" s="65"/>
      <c r="T988" s="65"/>
      <c r="U988" s="65"/>
      <c r="V988" s="65"/>
      <c r="W988" s="65"/>
      <c r="X988" s="66"/>
      <c r="Y988" s="28"/>
      <c r="Z988" s="28"/>
      <c r="AA988" s="28"/>
      <c r="AB988" s="28"/>
      <c r="AC988" s="28"/>
      <c r="AD988" s="28"/>
      <c r="AE988" s="28"/>
      <c r="AT988" s="14" t="s">
        <v>129</v>
      </c>
      <c r="AU988" s="14" t="s">
        <v>82</v>
      </c>
    </row>
    <row r="989" spans="1:65" s="2" customFormat="1" ht="24.2" customHeight="1">
      <c r="A989" s="28"/>
      <c r="B989" s="29"/>
      <c r="C989" s="194" t="s">
        <v>1929</v>
      </c>
      <c r="D989" s="194" t="s">
        <v>1367</v>
      </c>
      <c r="E989" s="195" t="s">
        <v>1930</v>
      </c>
      <c r="F989" s="196" t="s">
        <v>1931</v>
      </c>
      <c r="G989" s="197" t="s">
        <v>125</v>
      </c>
      <c r="H989" s="198">
        <v>1</v>
      </c>
      <c r="I989" s="199">
        <v>0</v>
      </c>
      <c r="J989" s="199">
        <v>7200</v>
      </c>
      <c r="K989" s="199">
        <f>ROUND(P989*H989,2)</f>
        <v>7200</v>
      </c>
      <c r="L989" s="196" t="s">
        <v>126</v>
      </c>
      <c r="M989" s="33"/>
      <c r="N989" s="200" t="s">
        <v>1</v>
      </c>
      <c r="O989" s="169" t="s">
        <v>37</v>
      </c>
      <c r="P989" s="170">
        <f>I989+J989</f>
        <v>7200</v>
      </c>
      <c r="Q989" s="170">
        <f>ROUND(I989*H989,2)</f>
        <v>0</v>
      </c>
      <c r="R989" s="170">
        <f>ROUND(J989*H989,2)</f>
        <v>7200</v>
      </c>
      <c r="S989" s="171">
        <v>0</v>
      </c>
      <c r="T989" s="171">
        <f>S989*H989</f>
        <v>0</v>
      </c>
      <c r="U989" s="171">
        <v>0</v>
      </c>
      <c r="V989" s="171">
        <f>U989*H989</f>
        <v>0</v>
      </c>
      <c r="W989" s="171">
        <v>0</v>
      </c>
      <c r="X989" s="172">
        <f>W989*H989</f>
        <v>0</v>
      </c>
      <c r="Y989" s="28"/>
      <c r="Z989" s="28"/>
      <c r="AA989" s="28"/>
      <c r="AB989" s="28"/>
      <c r="AC989" s="28"/>
      <c r="AD989" s="28"/>
      <c r="AE989" s="28"/>
      <c r="AR989" s="173" t="s">
        <v>82</v>
      </c>
      <c r="AT989" s="173" t="s">
        <v>1367</v>
      </c>
      <c r="AU989" s="173" t="s">
        <v>82</v>
      </c>
      <c r="AY989" s="14" t="s">
        <v>127</v>
      </c>
      <c r="BE989" s="174">
        <f>IF(O989="základní",K989,0)</f>
        <v>7200</v>
      </c>
      <c r="BF989" s="174">
        <f>IF(O989="snížená",K989,0)</f>
        <v>0</v>
      </c>
      <c r="BG989" s="174">
        <f>IF(O989="zákl. přenesená",K989,0)</f>
        <v>0</v>
      </c>
      <c r="BH989" s="174">
        <f>IF(O989="sníž. přenesená",K989,0)</f>
        <v>0</v>
      </c>
      <c r="BI989" s="174">
        <f>IF(O989="nulová",K989,0)</f>
        <v>0</v>
      </c>
      <c r="BJ989" s="14" t="s">
        <v>82</v>
      </c>
      <c r="BK989" s="174">
        <f>ROUND(P989*H989,2)</f>
        <v>7200</v>
      </c>
      <c r="BL989" s="14" t="s">
        <v>82</v>
      </c>
      <c r="BM989" s="173" t="s">
        <v>1932</v>
      </c>
    </row>
    <row r="990" spans="1:65" s="2" customFormat="1" ht="11.25">
      <c r="A990" s="28"/>
      <c r="B990" s="29"/>
      <c r="C990" s="30"/>
      <c r="D990" s="175" t="s">
        <v>129</v>
      </c>
      <c r="E990" s="30"/>
      <c r="F990" s="176" t="s">
        <v>1931</v>
      </c>
      <c r="G990" s="30"/>
      <c r="H990" s="30"/>
      <c r="I990" s="30"/>
      <c r="J990" s="30"/>
      <c r="K990" s="30"/>
      <c r="L990" s="30"/>
      <c r="M990" s="33"/>
      <c r="N990" s="177"/>
      <c r="O990" s="178"/>
      <c r="P990" s="65"/>
      <c r="Q990" s="65"/>
      <c r="R990" s="65"/>
      <c r="S990" s="65"/>
      <c r="T990" s="65"/>
      <c r="U990" s="65"/>
      <c r="V990" s="65"/>
      <c r="W990" s="65"/>
      <c r="X990" s="66"/>
      <c r="Y990" s="28"/>
      <c r="Z990" s="28"/>
      <c r="AA990" s="28"/>
      <c r="AB990" s="28"/>
      <c r="AC990" s="28"/>
      <c r="AD990" s="28"/>
      <c r="AE990" s="28"/>
      <c r="AT990" s="14" t="s">
        <v>129</v>
      </c>
      <c r="AU990" s="14" t="s">
        <v>82</v>
      </c>
    </row>
    <row r="991" spans="1:65" s="2" customFormat="1" ht="24.2" customHeight="1">
      <c r="A991" s="28"/>
      <c r="B991" s="29"/>
      <c r="C991" s="194" t="s">
        <v>1933</v>
      </c>
      <c r="D991" s="194" t="s">
        <v>1367</v>
      </c>
      <c r="E991" s="195" t="s">
        <v>1934</v>
      </c>
      <c r="F991" s="196" t="s">
        <v>1935</v>
      </c>
      <c r="G991" s="197" t="s">
        <v>125</v>
      </c>
      <c r="H991" s="198">
        <v>1</v>
      </c>
      <c r="I991" s="199">
        <v>0</v>
      </c>
      <c r="J991" s="199">
        <v>71900</v>
      </c>
      <c r="K991" s="199">
        <f>ROUND(P991*H991,2)</f>
        <v>71900</v>
      </c>
      <c r="L991" s="196" t="s">
        <v>126</v>
      </c>
      <c r="M991" s="33"/>
      <c r="N991" s="200" t="s">
        <v>1</v>
      </c>
      <c r="O991" s="169" t="s">
        <v>37</v>
      </c>
      <c r="P991" s="170">
        <f>I991+J991</f>
        <v>71900</v>
      </c>
      <c r="Q991" s="170">
        <f>ROUND(I991*H991,2)</f>
        <v>0</v>
      </c>
      <c r="R991" s="170">
        <f>ROUND(J991*H991,2)</f>
        <v>71900</v>
      </c>
      <c r="S991" s="171">
        <v>0</v>
      </c>
      <c r="T991" s="171">
        <f>S991*H991</f>
        <v>0</v>
      </c>
      <c r="U991" s="171">
        <v>0</v>
      </c>
      <c r="V991" s="171">
        <f>U991*H991</f>
        <v>0</v>
      </c>
      <c r="W991" s="171">
        <v>0</v>
      </c>
      <c r="X991" s="172">
        <f>W991*H991</f>
        <v>0</v>
      </c>
      <c r="Y991" s="28"/>
      <c r="Z991" s="28"/>
      <c r="AA991" s="28"/>
      <c r="AB991" s="28"/>
      <c r="AC991" s="28"/>
      <c r="AD991" s="28"/>
      <c r="AE991" s="28"/>
      <c r="AR991" s="173" t="s">
        <v>82</v>
      </c>
      <c r="AT991" s="173" t="s">
        <v>1367</v>
      </c>
      <c r="AU991" s="173" t="s">
        <v>82</v>
      </c>
      <c r="AY991" s="14" t="s">
        <v>127</v>
      </c>
      <c r="BE991" s="174">
        <f>IF(O991="základní",K991,0)</f>
        <v>71900</v>
      </c>
      <c r="BF991" s="174">
        <f>IF(O991="snížená",K991,0)</f>
        <v>0</v>
      </c>
      <c r="BG991" s="174">
        <f>IF(O991="zákl. přenesená",K991,0)</f>
        <v>0</v>
      </c>
      <c r="BH991" s="174">
        <f>IF(O991="sníž. přenesená",K991,0)</f>
        <v>0</v>
      </c>
      <c r="BI991" s="174">
        <f>IF(O991="nulová",K991,0)</f>
        <v>0</v>
      </c>
      <c r="BJ991" s="14" t="s">
        <v>82</v>
      </c>
      <c r="BK991" s="174">
        <f>ROUND(P991*H991,2)</f>
        <v>71900</v>
      </c>
      <c r="BL991" s="14" t="s">
        <v>82</v>
      </c>
      <c r="BM991" s="173" t="s">
        <v>1936</v>
      </c>
    </row>
    <row r="992" spans="1:65" s="2" customFormat="1" ht="19.5">
      <c r="A992" s="28"/>
      <c r="B992" s="29"/>
      <c r="C992" s="30"/>
      <c r="D992" s="175" t="s">
        <v>129</v>
      </c>
      <c r="E992" s="30"/>
      <c r="F992" s="176" t="s">
        <v>1935</v>
      </c>
      <c r="G992" s="30"/>
      <c r="H992" s="30"/>
      <c r="I992" s="30"/>
      <c r="J992" s="30"/>
      <c r="K992" s="30"/>
      <c r="L992" s="30"/>
      <c r="M992" s="33"/>
      <c r="N992" s="177"/>
      <c r="O992" s="178"/>
      <c r="P992" s="65"/>
      <c r="Q992" s="65"/>
      <c r="R992" s="65"/>
      <c r="S992" s="65"/>
      <c r="T992" s="65"/>
      <c r="U992" s="65"/>
      <c r="V992" s="65"/>
      <c r="W992" s="65"/>
      <c r="X992" s="66"/>
      <c r="Y992" s="28"/>
      <c r="Z992" s="28"/>
      <c r="AA992" s="28"/>
      <c r="AB992" s="28"/>
      <c r="AC992" s="28"/>
      <c r="AD992" s="28"/>
      <c r="AE992" s="28"/>
      <c r="AT992" s="14" t="s">
        <v>129</v>
      </c>
      <c r="AU992" s="14" t="s">
        <v>82</v>
      </c>
    </row>
    <row r="993" spans="1:65" s="2" customFormat="1" ht="24.2" customHeight="1">
      <c r="A993" s="28"/>
      <c r="B993" s="29"/>
      <c r="C993" s="194" t="s">
        <v>1937</v>
      </c>
      <c r="D993" s="194" t="s">
        <v>1367</v>
      </c>
      <c r="E993" s="195" t="s">
        <v>1938</v>
      </c>
      <c r="F993" s="196" t="s">
        <v>1939</v>
      </c>
      <c r="G993" s="197" t="s">
        <v>125</v>
      </c>
      <c r="H993" s="198">
        <v>1</v>
      </c>
      <c r="I993" s="199">
        <v>0</v>
      </c>
      <c r="J993" s="199">
        <v>43100</v>
      </c>
      <c r="K993" s="199">
        <f>ROUND(P993*H993,2)</f>
        <v>43100</v>
      </c>
      <c r="L993" s="196" t="s">
        <v>126</v>
      </c>
      <c r="M993" s="33"/>
      <c r="N993" s="200" t="s">
        <v>1</v>
      </c>
      <c r="O993" s="169" t="s">
        <v>37</v>
      </c>
      <c r="P993" s="170">
        <f>I993+J993</f>
        <v>43100</v>
      </c>
      <c r="Q993" s="170">
        <f>ROUND(I993*H993,2)</f>
        <v>0</v>
      </c>
      <c r="R993" s="170">
        <f>ROUND(J993*H993,2)</f>
        <v>43100</v>
      </c>
      <c r="S993" s="171">
        <v>0</v>
      </c>
      <c r="T993" s="171">
        <f>S993*H993</f>
        <v>0</v>
      </c>
      <c r="U993" s="171">
        <v>0</v>
      </c>
      <c r="V993" s="171">
        <f>U993*H993</f>
        <v>0</v>
      </c>
      <c r="W993" s="171">
        <v>0</v>
      </c>
      <c r="X993" s="172">
        <f>W993*H993</f>
        <v>0</v>
      </c>
      <c r="Y993" s="28"/>
      <c r="Z993" s="28"/>
      <c r="AA993" s="28"/>
      <c r="AB993" s="28"/>
      <c r="AC993" s="28"/>
      <c r="AD993" s="28"/>
      <c r="AE993" s="28"/>
      <c r="AR993" s="173" t="s">
        <v>82</v>
      </c>
      <c r="AT993" s="173" t="s">
        <v>1367</v>
      </c>
      <c r="AU993" s="173" t="s">
        <v>82</v>
      </c>
      <c r="AY993" s="14" t="s">
        <v>127</v>
      </c>
      <c r="BE993" s="174">
        <f>IF(O993="základní",K993,0)</f>
        <v>43100</v>
      </c>
      <c r="BF993" s="174">
        <f>IF(O993="snížená",K993,0)</f>
        <v>0</v>
      </c>
      <c r="BG993" s="174">
        <f>IF(O993="zákl. přenesená",K993,0)</f>
        <v>0</v>
      </c>
      <c r="BH993" s="174">
        <f>IF(O993="sníž. přenesená",K993,0)</f>
        <v>0</v>
      </c>
      <c r="BI993" s="174">
        <f>IF(O993="nulová",K993,0)</f>
        <v>0</v>
      </c>
      <c r="BJ993" s="14" t="s">
        <v>82</v>
      </c>
      <c r="BK993" s="174">
        <f>ROUND(P993*H993,2)</f>
        <v>43100</v>
      </c>
      <c r="BL993" s="14" t="s">
        <v>82</v>
      </c>
      <c r="BM993" s="173" t="s">
        <v>1940</v>
      </c>
    </row>
    <row r="994" spans="1:65" s="2" customFormat="1" ht="19.5">
      <c r="A994" s="28"/>
      <c r="B994" s="29"/>
      <c r="C994" s="30"/>
      <c r="D994" s="175" t="s">
        <v>129</v>
      </c>
      <c r="E994" s="30"/>
      <c r="F994" s="176" t="s">
        <v>1939</v>
      </c>
      <c r="G994" s="30"/>
      <c r="H994" s="30"/>
      <c r="I994" s="30"/>
      <c r="J994" s="30"/>
      <c r="K994" s="30"/>
      <c r="L994" s="30"/>
      <c r="M994" s="33"/>
      <c r="N994" s="177"/>
      <c r="O994" s="178"/>
      <c r="P994" s="65"/>
      <c r="Q994" s="65"/>
      <c r="R994" s="65"/>
      <c r="S994" s="65"/>
      <c r="T994" s="65"/>
      <c r="U994" s="65"/>
      <c r="V994" s="65"/>
      <c r="W994" s="65"/>
      <c r="X994" s="66"/>
      <c r="Y994" s="28"/>
      <c r="Z994" s="28"/>
      <c r="AA994" s="28"/>
      <c r="AB994" s="28"/>
      <c r="AC994" s="28"/>
      <c r="AD994" s="28"/>
      <c r="AE994" s="28"/>
      <c r="AT994" s="14" t="s">
        <v>129</v>
      </c>
      <c r="AU994" s="14" t="s">
        <v>82</v>
      </c>
    </row>
    <row r="995" spans="1:65" s="2" customFormat="1" ht="24.2" customHeight="1">
      <c r="A995" s="28"/>
      <c r="B995" s="29"/>
      <c r="C995" s="194" t="s">
        <v>1941</v>
      </c>
      <c r="D995" s="194" t="s">
        <v>1367</v>
      </c>
      <c r="E995" s="195" t="s">
        <v>1942</v>
      </c>
      <c r="F995" s="196" t="s">
        <v>1943</v>
      </c>
      <c r="G995" s="197" t="s">
        <v>125</v>
      </c>
      <c r="H995" s="198">
        <v>4</v>
      </c>
      <c r="I995" s="199">
        <v>0</v>
      </c>
      <c r="J995" s="199">
        <v>10800</v>
      </c>
      <c r="K995" s="199">
        <f>ROUND(P995*H995,2)</f>
        <v>43200</v>
      </c>
      <c r="L995" s="196" t="s">
        <v>126</v>
      </c>
      <c r="M995" s="33"/>
      <c r="N995" s="200" t="s">
        <v>1</v>
      </c>
      <c r="O995" s="169" t="s">
        <v>37</v>
      </c>
      <c r="P995" s="170">
        <f>I995+J995</f>
        <v>10800</v>
      </c>
      <c r="Q995" s="170">
        <f>ROUND(I995*H995,2)</f>
        <v>0</v>
      </c>
      <c r="R995" s="170">
        <f>ROUND(J995*H995,2)</f>
        <v>43200</v>
      </c>
      <c r="S995" s="171">
        <v>0</v>
      </c>
      <c r="T995" s="171">
        <f>S995*H995</f>
        <v>0</v>
      </c>
      <c r="U995" s="171">
        <v>0</v>
      </c>
      <c r="V995" s="171">
        <f>U995*H995</f>
        <v>0</v>
      </c>
      <c r="W995" s="171">
        <v>0</v>
      </c>
      <c r="X995" s="172">
        <f>W995*H995</f>
        <v>0</v>
      </c>
      <c r="Y995" s="28"/>
      <c r="Z995" s="28"/>
      <c r="AA995" s="28"/>
      <c r="AB995" s="28"/>
      <c r="AC995" s="28"/>
      <c r="AD995" s="28"/>
      <c r="AE995" s="28"/>
      <c r="AR995" s="173" t="s">
        <v>82</v>
      </c>
      <c r="AT995" s="173" t="s">
        <v>1367</v>
      </c>
      <c r="AU995" s="173" t="s">
        <v>82</v>
      </c>
      <c r="AY995" s="14" t="s">
        <v>127</v>
      </c>
      <c r="BE995" s="174">
        <f>IF(O995="základní",K995,0)</f>
        <v>43200</v>
      </c>
      <c r="BF995" s="174">
        <f>IF(O995="snížená",K995,0)</f>
        <v>0</v>
      </c>
      <c r="BG995" s="174">
        <f>IF(O995="zákl. přenesená",K995,0)</f>
        <v>0</v>
      </c>
      <c r="BH995" s="174">
        <f>IF(O995="sníž. přenesená",K995,0)</f>
        <v>0</v>
      </c>
      <c r="BI995" s="174">
        <f>IF(O995="nulová",K995,0)</f>
        <v>0</v>
      </c>
      <c r="BJ995" s="14" t="s">
        <v>82</v>
      </c>
      <c r="BK995" s="174">
        <f>ROUND(P995*H995,2)</f>
        <v>43200</v>
      </c>
      <c r="BL995" s="14" t="s">
        <v>82</v>
      </c>
      <c r="BM995" s="173" t="s">
        <v>1944</v>
      </c>
    </row>
    <row r="996" spans="1:65" s="2" customFormat="1" ht="11.25">
      <c r="A996" s="28"/>
      <c r="B996" s="29"/>
      <c r="C996" s="30"/>
      <c r="D996" s="175" t="s">
        <v>129</v>
      </c>
      <c r="E996" s="30"/>
      <c r="F996" s="176" t="s">
        <v>1943</v>
      </c>
      <c r="G996" s="30"/>
      <c r="H996" s="30"/>
      <c r="I996" s="30"/>
      <c r="J996" s="30"/>
      <c r="K996" s="30"/>
      <c r="L996" s="30"/>
      <c r="M996" s="33"/>
      <c r="N996" s="177"/>
      <c r="O996" s="178"/>
      <c r="P996" s="65"/>
      <c r="Q996" s="65"/>
      <c r="R996" s="65"/>
      <c r="S996" s="65"/>
      <c r="T996" s="65"/>
      <c r="U996" s="65"/>
      <c r="V996" s="65"/>
      <c r="W996" s="65"/>
      <c r="X996" s="66"/>
      <c r="Y996" s="28"/>
      <c r="Z996" s="28"/>
      <c r="AA996" s="28"/>
      <c r="AB996" s="28"/>
      <c r="AC996" s="28"/>
      <c r="AD996" s="28"/>
      <c r="AE996" s="28"/>
      <c r="AT996" s="14" t="s">
        <v>129</v>
      </c>
      <c r="AU996" s="14" t="s">
        <v>82</v>
      </c>
    </row>
    <row r="997" spans="1:65" s="2" customFormat="1" ht="24.2" customHeight="1">
      <c r="A997" s="28"/>
      <c r="B997" s="29"/>
      <c r="C997" s="194" t="s">
        <v>1945</v>
      </c>
      <c r="D997" s="194" t="s">
        <v>1367</v>
      </c>
      <c r="E997" s="195" t="s">
        <v>1946</v>
      </c>
      <c r="F997" s="196" t="s">
        <v>1947</v>
      </c>
      <c r="G997" s="197" t="s">
        <v>125</v>
      </c>
      <c r="H997" s="198">
        <v>72</v>
      </c>
      <c r="I997" s="199">
        <v>0</v>
      </c>
      <c r="J997" s="199">
        <v>510</v>
      </c>
      <c r="K997" s="199">
        <f>ROUND(P997*H997,2)</f>
        <v>36720</v>
      </c>
      <c r="L997" s="196" t="s">
        <v>126</v>
      </c>
      <c r="M997" s="33"/>
      <c r="N997" s="200" t="s">
        <v>1</v>
      </c>
      <c r="O997" s="169" t="s">
        <v>37</v>
      </c>
      <c r="P997" s="170">
        <f>I997+J997</f>
        <v>510</v>
      </c>
      <c r="Q997" s="170">
        <f>ROUND(I997*H997,2)</f>
        <v>0</v>
      </c>
      <c r="R997" s="170">
        <f>ROUND(J997*H997,2)</f>
        <v>36720</v>
      </c>
      <c r="S997" s="171">
        <v>0</v>
      </c>
      <c r="T997" s="171">
        <f>S997*H997</f>
        <v>0</v>
      </c>
      <c r="U997" s="171">
        <v>0</v>
      </c>
      <c r="V997" s="171">
        <f>U997*H997</f>
        <v>0</v>
      </c>
      <c r="W997" s="171">
        <v>0</v>
      </c>
      <c r="X997" s="172">
        <f>W997*H997</f>
        <v>0</v>
      </c>
      <c r="Y997" s="28"/>
      <c r="Z997" s="28"/>
      <c r="AA997" s="28"/>
      <c r="AB997" s="28"/>
      <c r="AC997" s="28"/>
      <c r="AD997" s="28"/>
      <c r="AE997" s="28"/>
      <c r="AR997" s="173" t="s">
        <v>82</v>
      </c>
      <c r="AT997" s="173" t="s">
        <v>1367</v>
      </c>
      <c r="AU997" s="173" t="s">
        <v>82</v>
      </c>
      <c r="AY997" s="14" t="s">
        <v>127</v>
      </c>
      <c r="BE997" s="174">
        <f>IF(O997="základní",K997,0)</f>
        <v>36720</v>
      </c>
      <c r="BF997" s="174">
        <f>IF(O997="snížená",K997,0)</f>
        <v>0</v>
      </c>
      <c r="BG997" s="174">
        <f>IF(O997="zákl. přenesená",K997,0)</f>
        <v>0</v>
      </c>
      <c r="BH997" s="174">
        <f>IF(O997="sníž. přenesená",K997,0)</f>
        <v>0</v>
      </c>
      <c r="BI997" s="174">
        <f>IF(O997="nulová",K997,0)</f>
        <v>0</v>
      </c>
      <c r="BJ997" s="14" t="s">
        <v>82</v>
      </c>
      <c r="BK997" s="174">
        <f>ROUND(P997*H997,2)</f>
        <v>36720</v>
      </c>
      <c r="BL997" s="14" t="s">
        <v>82</v>
      </c>
      <c r="BM997" s="173" t="s">
        <v>1948</v>
      </c>
    </row>
    <row r="998" spans="1:65" s="2" customFormat="1" ht="11.25">
      <c r="A998" s="28"/>
      <c r="B998" s="29"/>
      <c r="C998" s="30"/>
      <c r="D998" s="175" t="s">
        <v>129</v>
      </c>
      <c r="E998" s="30"/>
      <c r="F998" s="176" t="s">
        <v>1949</v>
      </c>
      <c r="G998" s="30"/>
      <c r="H998" s="30"/>
      <c r="I998" s="30"/>
      <c r="J998" s="30"/>
      <c r="K998" s="30"/>
      <c r="L998" s="30"/>
      <c r="M998" s="33"/>
      <c r="N998" s="177"/>
      <c r="O998" s="178"/>
      <c r="P998" s="65"/>
      <c r="Q998" s="65"/>
      <c r="R998" s="65"/>
      <c r="S998" s="65"/>
      <c r="T998" s="65"/>
      <c r="U998" s="65"/>
      <c r="V998" s="65"/>
      <c r="W998" s="65"/>
      <c r="X998" s="66"/>
      <c r="Y998" s="28"/>
      <c r="Z998" s="28"/>
      <c r="AA998" s="28"/>
      <c r="AB998" s="28"/>
      <c r="AC998" s="28"/>
      <c r="AD998" s="28"/>
      <c r="AE998" s="28"/>
      <c r="AT998" s="14" t="s">
        <v>129</v>
      </c>
      <c r="AU998" s="14" t="s">
        <v>82</v>
      </c>
    </row>
    <row r="999" spans="1:65" s="2" customFormat="1" ht="24.2" customHeight="1">
      <c r="A999" s="28"/>
      <c r="B999" s="29"/>
      <c r="C999" s="194" t="s">
        <v>1950</v>
      </c>
      <c r="D999" s="194" t="s">
        <v>1367</v>
      </c>
      <c r="E999" s="195" t="s">
        <v>1951</v>
      </c>
      <c r="F999" s="196" t="s">
        <v>1952</v>
      </c>
      <c r="G999" s="197" t="s">
        <v>125</v>
      </c>
      <c r="H999" s="198">
        <v>1</v>
      </c>
      <c r="I999" s="199">
        <v>0</v>
      </c>
      <c r="J999" s="199">
        <v>602</v>
      </c>
      <c r="K999" s="199">
        <f>ROUND(P999*H999,2)</f>
        <v>602</v>
      </c>
      <c r="L999" s="196" t="s">
        <v>126</v>
      </c>
      <c r="M999" s="33"/>
      <c r="N999" s="200" t="s">
        <v>1</v>
      </c>
      <c r="O999" s="169" t="s">
        <v>37</v>
      </c>
      <c r="P999" s="170">
        <f>I999+J999</f>
        <v>602</v>
      </c>
      <c r="Q999" s="170">
        <f>ROUND(I999*H999,2)</f>
        <v>0</v>
      </c>
      <c r="R999" s="170">
        <f>ROUND(J999*H999,2)</f>
        <v>602</v>
      </c>
      <c r="S999" s="171">
        <v>0</v>
      </c>
      <c r="T999" s="171">
        <f>S999*H999</f>
        <v>0</v>
      </c>
      <c r="U999" s="171">
        <v>0</v>
      </c>
      <c r="V999" s="171">
        <f>U999*H999</f>
        <v>0</v>
      </c>
      <c r="W999" s="171">
        <v>0</v>
      </c>
      <c r="X999" s="172">
        <f>W999*H999</f>
        <v>0</v>
      </c>
      <c r="Y999" s="28"/>
      <c r="Z999" s="28"/>
      <c r="AA999" s="28"/>
      <c r="AB999" s="28"/>
      <c r="AC999" s="28"/>
      <c r="AD999" s="28"/>
      <c r="AE999" s="28"/>
      <c r="AR999" s="173" t="s">
        <v>82</v>
      </c>
      <c r="AT999" s="173" t="s">
        <v>1367</v>
      </c>
      <c r="AU999" s="173" t="s">
        <v>82</v>
      </c>
      <c r="AY999" s="14" t="s">
        <v>127</v>
      </c>
      <c r="BE999" s="174">
        <f>IF(O999="základní",K999,0)</f>
        <v>602</v>
      </c>
      <c r="BF999" s="174">
        <f>IF(O999="snížená",K999,0)</f>
        <v>0</v>
      </c>
      <c r="BG999" s="174">
        <f>IF(O999="zákl. přenesená",K999,0)</f>
        <v>0</v>
      </c>
      <c r="BH999" s="174">
        <f>IF(O999="sníž. přenesená",K999,0)</f>
        <v>0</v>
      </c>
      <c r="BI999" s="174">
        <f>IF(O999="nulová",K999,0)</f>
        <v>0</v>
      </c>
      <c r="BJ999" s="14" t="s">
        <v>82</v>
      </c>
      <c r="BK999" s="174">
        <f>ROUND(P999*H999,2)</f>
        <v>602</v>
      </c>
      <c r="BL999" s="14" t="s">
        <v>82</v>
      </c>
      <c r="BM999" s="173" t="s">
        <v>1953</v>
      </c>
    </row>
    <row r="1000" spans="1:65" s="2" customFormat="1" ht="19.5">
      <c r="A1000" s="28"/>
      <c r="B1000" s="29"/>
      <c r="C1000" s="30"/>
      <c r="D1000" s="175" t="s">
        <v>129</v>
      </c>
      <c r="E1000" s="30"/>
      <c r="F1000" s="176" t="s">
        <v>1952</v>
      </c>
      <c r="G1000" s="30"/>
      <c r="H1000" s="30"/>
      <c r="I1000" s="30"/>
      <c r="J1000" s="30"/>
      <c r="K1000" s="30"/>
      <c r="L1000" s="30"/>
      <c r="M1000" s="33"/>
      <c r="N1000" s="177"/>
      <c r="O1000" s="178"/>
      <c r="P1000" s="65"/>
      <c r="Q1000" s="65"/>
      <c r="R1000" s="65"/>
      <c r="S1000" s="65"/>
      <c r="T1000" s="65"/>
      <c r="U1000" s="65"/>
      <c r="V1000" s="65"/>
      <c r="W1000" s="65"/>
      <c r="X1000" s="66"/>
      <c r="Y1000" s="28"/>
      <c r="Z1000" s="28"/>
      <c r="AA1000" s="28"/>
      <c r="AB1000" s="28"/>
      <c r="AC1000" s="28"/>
      <c r="AD1000" s="28"/>
      <c r="AE1000" s="28"/>
      <c r="AT1000" s="14" t="s">
        <v>129</v>
      </c>
      <c r="AU1000" s="14" t="s">
        <v>82</v>
      </c>
    </row>
    <row r="1001" spans="1:65" s="2" customFormat="1" ht="24.2" customHeight="1">
      <c r="A1001" s="28"/>
      <c r="B1001" s="29"/>
      <c r="C1001" s="194" t="s">
        <v>1954</v>
      </c>
      <c r="D1001" s="194" t="s">
        <v>1367</v>
      </c>
      <c r="E1001" s="195" t="s">
        <v>1955</v>
      </c>
      <c r="F1001" s="196" t="s">
        <v>1956</v>
      </c>
      <c r="G1001" s="197" t="s">
        <v>125</v>
      </c>
      <c r="H1001" s="198">
        <v>1</v>
      </c>
      <c r="I1001" s="199">
        <v>0</v>
      </c>
      <c r="J1001" s="199">
        <v>602</v>
      </c>
      <c r="K1001" s="199">
        <f>ROUND(P1001*H1001,2)</f>
        <v>602</v>
      </c>
      <c r="L1001" s="196" t="s">
        <v>126</v>
      </c>
      <c r="M1001" s="33"/>
      <c r="N1001" s="200" t="s">
        <v>1</v>
      </c>
      <c r="O1001" s="169" t="s">
        <v>37</v>
      </c>
      <c r="P1001" s="170">
        <f>I1001+J1001</f>
        <v>602</v>
      </c>
      <c r="Q1001" s="170">
        <f>ROUND(I1001*H1001,2)</f>
        <v>0</v>
      </c>
      <c r="R1001" s="170">
        <f>ROUND(J1001*H1001,2)</f>
        <v>602</v>
      </c>
      <c r="S1001" s="171">
        <v>0</v>
      </c>
      <c r="T1001" s="171">
        <f>S1001*H1001</f>
        <v>0</v>
      </c>
      <c r="U1001" s="171">
        <v>0</v>
      </c>
      <c r="V1001" s="171">
        <f>U1001*H1001</f>
        <v>0</v>
      </c>
      <c r="W1001" s="171">
        <v>0</v>
      </c>
      <c r="X1001" s="172">
        <f>W1001*H1001</f>
        <v>0</v>
      </c>
      <c r="Y1001" s="28"/>
      <c r="Z1001" s="28"/>
      <c r="AA1001" s="28"/>
      <c r="AB1001" s="28"/>
      <c r="AC1001" s="28"/>
      <c r="AD1001" s="28"/>
      <c r="AE1001" s="28"/>
      <c r="AR1001" s="173" t="s">
        <v>82</v>
      </c>
      <c r="AT1001" s="173" t="s">
        <v>1367</v>
      </c>
      <c r="AU1001" s="173" t="s">
        <v>82</v>
      </c>
      <c r="AY1001" s="14" t="s">
        <v>127</v>
      </c>
      <c r="BE1001" s="174">
        <f>IF(O1001="základní",K1001,0)</f>
        <v>602</v>
      </c>
      <c r="BF1001" s="174">
        <f>IF(O1001="snížená",K1001,0)</f>
        <v>0</v>
      </c>
      <c r="BG1001" s="174">
        <f>IF(O1001="zákl. přenesená",K1001,0)</f>
        <v>0</v>
      </c>
      <c r="BH1001" s="174">
        <f>IF(O1001="sníž. přenesená",K1001,0)</f>
        <v>0</v>
      </c>
      <c r="BI1001" s="174">
        <f>IF(O1001="nulová",K1001,0)</f>
        <v>0</v>
      </c>
      <c r="BJ1001" s="14" t="s">
        <v>82</v>
      </c>
      <c r="BK1001" s="174">
        <f>ROUND(P1001*H1001,2)</f>
        <v>602</v>
      </c>
      <c r="BL1001" s="14" t="s">
        <v>82</v>
      </c>
      <c r="BM1001" s="173" t="s">
        <v>1957</v>
      </c>
    </row>
    <row r="1002" spans="1:65" s="2" customFormat="1" ht="19.5">
      <c r="A1002" s="28"/>
      <c r="B1002" s="29"/>
      <c r="C1002" s="30"/>
      <c r="D1002" s="175" t="s">
        <v>129</v>
      </c>
      <c r="E1002" s="30"/>
      <c r="F1002" s="176" t="s">
        <v>1956</v>
      </c>
      <c r="G1002" s="30"/>
      <c r="H1002" s="30"/>
      <c r="I1002" s="30"/>
      <c r="J1002" s="30"/>
      <c r="K1002" s="30"/>
      <c r="L1002" s="30"/>
      <c r="M1002" s="33"/>
      <c r="N1002" s="177"/>
      <c r="O1002" s="178"/>
      <c r="P1002" s="65"/>
      <c r="Q1002" s="65"/>
      <c r="R1002" s="65"/>
      <c r="S1002" s="65"/>
      <c r="T1002" s="65"/>
      <c r="U1002" s="65"/>
      <c r="V1002" s="65"/>
      <c r="W1002" s="65"/>
      <c r="X1002" s="66"/>
      <c r="Y1002" s="28"/>
      <c r="Z1002" s="28"/>
      <c r="AA1002" s="28"/>
      <c r="AB1002" s="28"/>
      <c r="AC1002" s="28"/>
      <c r="AD1002" s="28"/>
      <c r="AE1002" s="28"/>
      <c r="AT1002" s="14" t="s">
        <v>129</v>
      </c>
      <c r="AU1002" s="14" t="s">
        <v>82</v>
      </c>
    </row>
    <row r="1003" spans="1:65" s="2" customFormat="1" ht="37.9" customHeight="1">
      <c r="A1003" s="28"/>
      <c r="B1003" s="29"/>
      <c r="C1003" s="194" t="s">
        <v>1958</v>
      </c>
      <c r="D1003" s="194" t="s">
        <v>1367</v>
      </c>
      <c r="E1003" s="195" t="s">
        <v>1959</v>
      </c>
      <c r="F1003" s="196" t="s">
        <v>1960</v>
      </c>
      <c r="G1003" s="197" t="s">
        <v>125</v>
      </c>
      <c r="H1003" s="198">
        <v>72</v>
      </c>
      <c r="I1003" s="199">
        <v>0</v>
      </c>
      <c r="J1003" s="199">
        <v>4180</v>
      </c>
      <c r="K1003" s="199">
        <f>ROUND(P1003*H1003,2)</f>
        <v>300960</v>
      </c>
      <c r="L1003" s="196" t="s">
        <v>126</v>
      </c>
      <c r="M1003" s="33"/>
      <c r="N1003" s="200" t="s">
        <v>1</v>
      </c>
      <c r="O1003" s="169" t="s">
        <v>37</v>
      </c>
      <c r="P1003" s="170">
        <f>I1003+J1003</f>
        <v>4180</v>
      </c>
      <c r="Q1003" s="170">
        <f>ROUND(I1003*H1003,2)</f>
        <v>0</v>
      </c>
      <c r="R1003" s="170">
        <f>ROUND(J1003*H1003,2)</f>
        <v>300960</v>
      </c>
      <c r="S1003" s="171">
        <v>0</v>
      </c>
      <c r="T1003" s="171">
        <f>S1003*H1003</f>
        <v>0</v>
      </c>
      <c r="U1003" s="171">
        <v>0</v>
      </c>
      <c r="V1003" s="171">
        <f>U1003*H1003</f>
        <v>0</v>
      </c>
      <c r="W1003" s="171">
        <v>0</v>
      </c>
      <c r="X1003" s="172">
        <f>W1003*H1003</f>
        <v>0</v>
      </c>
      <c r="Y1003" s="28"/>
      <c r="Z1003" s="28"/>
      <c r="AA1003" s="28"/>
      <c r="AB1003" s="28"/>
      <c r="AC1003" s="28"/>
      <c r="AD1003" s="28"/>
      <c r="AE1003" s="28"/>
      <c r="AR1003" s="173" t="s">
        <v>82</v>
      </c>
      <c r="AT1003" s="173" t="s">
        <v>1367</v>
      </c>
      <c r="AU1003" s="173" t="s">
        <v>82</v>
      </c>
      <c r="AY1003" s="14" t="s">
        <v>127</v>
      </c>
      <c r="BE1003" s="174">
        <f>IF(O1003="základní",K1003,0)</f>
        <v>300960</v>
      </c>
      <c r="BF1003" s="174">
        <f>IF(O1003="snížená",K1003,0)</f>
        <v>0</v>
      </c>
      <c r="BG1003" s="174">
        <f>IF(O1003="zákl. přenesená",K1003,0)</f>
        <v>0</v>
      </c>
      <c r="BH1003" s="174">
        <f>IF(O1003="sníž. přenesená",K1003,0)</f>
        <v>0</v>
      </c>
      <c r="BI1003" s="174">
        <f>IF(O1003="nulová",K1003,0)</f>
        <v>0</v>
      </c>
      <c r="BJ1003" s="14" t="s">
        <v>82</v>
      </c>
      <c r="BK1003" s="174">
        <f>ROUND(P1003*H1003,2)</f>
        <v>300960</v>
      </c>
      <c r="BL1003" s="14" t="s">
        <v>82</v>
      </c>
      <c r="BM1003" s="173" t="s">
        <v>1961</v>
      </c>
    </row>
    <row r="1004" spans="1:65" s="2" customFormat="1" ht="29.25">
      <c r="A1004" s="28"/>
      <c r="B1004" s="29"/>
      <c r="C1004" s="30"/>
      <c r="D1004" s="175" t="s">
        <v>129</v>
      </c>
      <c r="E1004" s="30"/>
      <c r="F1004" s="176" t="s">
        <v>1960</v>
      </c>
      <c r="G1004" s="30"/>
      <c r="H1004" s="30"/>
      <c r="I1004" s="30"/>
      <c r="J1004" s="30"/>
      <c r="K1004" s="30"/>
      <c r="L1004" s="30"/>
      <c r="M1004" s="33"/>
      <c r="N1004" s="177"/>
      <c r="O1004" s="178"/>
      <c r="P1004" s="65"/>
      <c r="Q1004" s="65"/>
      <c r="R1004" s="65"/>
      <c r="S1004" s="65"/>
      <c r="T1004" s="65"/>
      <c r="U1004" s="65"/>
      <c r="V1004" s="65"/>
      <c r="W1004" s="65"/>
      <c r="X1004" s="66"/>
      <c r="Y1004" s="28"/>
      <c r="Z1004" s="28"/>
      <c r="AA1004" s="28"/>
      <c r="AB1004" s="28"/>
      <c r="AC1004" s="28"/>
      <c r="AD1004" s="28"/>
      <c r="AE1004" s="28"/>
      <c r="AT1004" s="14" t="s">
        <v>129</v>
      </c>
      <c r="AU1004" s="14" t="s">
        <v>82</v>
      </c>
    </row>
    <row r="1005" spans="1:65" s="2" customFormat="1" ht="24.2" customHeight="1">
      <c r="A1005" s="28"/>
      <c r="B1005" s="29"/>
      <c r="C1005" s="194" t="s">
        <v>1962</v>
      </c>
      <c r="D1005" s="194" t="s">
        <v>1367</v>
      </c>
      <c r="E1005" s="195" t="s">
        <v>1963</v>
      </c>
      <c r="F1005" s="196" t="s">
        <v>1964</v>
      </c>
      <c r="G1005" s="197" t="s">
        <v>125</v>
      </c>
      <c r="H1005" s="198">
        <v>1</v>
      </c>
      <c r="I1005" s="199">
        <v>0</v>
      </c>
      <c r="J1005" s="199">
        <v>6660</v>
      </c>
      <c r="K1005" s="199">
        <f>ROUND(P1005*H1005,2)</f>
        <v>6660</v>
      </c>
      <c r="L1005" s="196" t="s">
        <v>126</v>
      </c>
      <c r="M1005" s="33"/>
      <c r="N1005" s="200" t="s">
        <v>1</v>
      </c>
      <c r="O1005" s="169" t="s">
        <v>37</v>
      </c>
      <c r="P1005" s="170">
        <f>I1005+J1005</f>
        <v>6660</v>
      </c>
      <c r="Q1005" s="170">
        <f>ROUND(I1005*H1005,2)</f>
        <v>0</v>
      </c>
      <c r="R1005" s="170">
        <f>ROUND(J1005*H1005,2)</f>
        <v>6660</v>
      </c>
      <c r="S1005" s="171">
        <v>0</v>
      </c>
      <c r="T1005" s="171">
        <f>S1005*H1005</f>
        <v>0</v>
      </c>
      <c r="U1005" s="171">
        <v>0</v>
      </c>
      <c r="V1005" s="171">
        <f>U1005*H1005</f>
        <v>0</v>
      </c>
      <c r="W1005" s="171">
        <v>0</v>
      </c>
      <c r="X1005" s="172">
        <f>W1005*H1005</f>
        <v>0</v>
      </c>
      <c r="Y1005" s="28"/>
      <c r="Z1005" s="28"/>
      <c r="AA1005" s="28"/>
      <c r="AB1005" s="28"/>
      <c r="AC1005" s="28"/>
      <c r="AD1005" s="28"/>
      <c r="AE1005" s="28"/>
      <c r="AR1005" s="173" t="s">
        <v>82</v>
      </c>
      <c r="AT1005" s="173" t="s">
        <v>1367</v>
      </c>
      <c r="AU1005" s="173" t="s">
        <v>82</v>
      </c>
      <c r="AY1005" s="14" t="s">
        <v>127</v>
      </c>
      <c r="BE1005" s="174">
        <f>IF(O1005="základní",K1005,0)</f>
        <v>6660</v>
      </c>
      <c r="BF1005" s="174">
        <f>IF(O1005="snížená",K1005,0)</f>
        <v>0</v>
      </c>
      <c r="BG1005" s="174">
        <f>IF(O1005="zákl. přenesená",K1005,0)</f>
        <v>0</v>
      </c>
      <c r="BH1005" s="174">
        <f>IF(O1005="sníž. přenesená",K1005,0)</f>
        <v>0</v>
      </c>
      <c r="BI1005" s="174">
        <f>IF(O1005="nulová",K1005,0)</f>
        <v>0</v>
      </c>
      <c r="BJ1005" s="14" t="s">
        <v>82</v>
      </c>
      <c r="BK1005" s="174">
        <f>ROUND(P1005*H1005,2)</f>
        <v>6660</v>
      </c>
      <c r="BL1005" s="14" t="s">
        <v>82</v>
      </c>
      <c r="BM1005" s="173" t="s">
        <v>1965</v>
      </c>
    </row>
    <row r="1006" spans="1:65" s="2" customFormat="1" ht="11.25">
      <c r="A1006" s="28"/>
      <c r="B1006" s="29"/>
      <c r="C1006" s="30"/>
      <c r="D1006" s="175" t="s">
        <v>129</v>
      </c>
      <c r="E1006" s="30"/>
      <c r="F1006" s="176" t="s">
        <v>1964</v>
      </c>
      <c r="G1006" s="30"/>
      <c r="H1006" s="30"/>
      <c r="I1006" s="30"/>
      <c r="J1006" s="30"/>
      <c r="K1006" s="30"/>
      <c r="L1006" s="30"/>
      <c r="M1006" s="33"/>
      <c r="N1006" s="177"/>
      <c r="O1006" s="178"/>
      <c r="P1006" s="65"/>
      <c r="Q1006" s="65"/>
      <c r="R1006" s="65"/>
      <c r="S1006" s="65"/>
      <c r="T1006" s="65"/>
      <c r="U1006" s="65"/>
      <c r="V1006" s="65"/>
      <c r="W1006" s="65"/>
      <c r="X1006" s="66"/>
      <c r="Y1006" s="28"/>
      <c r="Z1006" s="28"/>
      <c r="AA1006" s="28"/>
      <c r="AB1006" s="28"/>
      <c r="AC1006" s="28"/>
      <c r="AD1006" s="28"/>
      <c r="AE1006" s="28"/>
      <c r="AT1006" s="14" t="s">
        <v>129</v>
      </c>
      <c r="AU1006" s="14" t="s">
        <v>82</v>
      </c>
    </row>
    <row r="1007" spans="1:65" s="2" customFormat="1" ht="24.2" customHeight="1">
      <c r="A1007" s="28"/>
      <c r="B1007" s="29"/>
      <c r="C1007" s="194" t="s">
        <v>1966</v>
      </c>
      <c r="D1007" s="194" t="s">
        <v>1367</v>
      </c>
      <c r="E1007" s="195" t="s">
        <v>1967</v>
      </c>
      <c r="F1007" s="196" t="s">
        <v>1968</v>
      </c>
      <c r="G1007" s="197" t="s">
        <v>125</v>
      </c>
      <c r="H1007" s="198">
        <v>1</v>
      </c>
      <c r="I1007" s="199">
        <v>0</v>
      </c>
      <c r="J1007" s="199">
        <v>80800</v>
      </c>
      <c r="K1007" s="199">
        <f>ROUND(P1007*H1007,2)</f>
        <v>80800</v>
      </c>
      <c r="L1007" s="196" t="s">
        <v>126</v>
      </c>
      <c r="M1007" s="33"/>
      <c r="N1007" s="200" t="s">
        <v>1</v>
      </c>
      <c r="O1007" s="169" t="s">
        <v>37</v>
      </c>
      <c r="P1007" s="170">
        <f>I1007+J1007</f>
        <v>80800</v>
      </c>
      <c r="Q1007" s="170">
        <f>ROUND(I1007*H1007,2)</f>
        <v>0</v>
      </c>
      <c r="R1007" s="170">
        <f>ROUND(J1007*H1007,2)</f>
        <v>80800</v>
      </c>
      <c r="S1007" s="171">
        <v>0</v>
      </c>
      <c r="T1007" s="171">
        <f>S1007*H1007</f>
        <v>0</v>
      </c>
      <c r="U1007" s="171">
        <v>0</v>
      </c>
      <c r="V1007" s="171">
        <f>U1007*H1007</f>
        <v>0</v>
      </c>
      <c r="W1007" s="171">
        <v>0</v>
      </c>
      <c r="X1007" s="172">
        <f>W1007*H1007</f>
        <v>0</v>
      </c>
      <c r="Y1007" s="28"/>
      <c r="Z1007" s="28"/>
      <c r="AA1007" s="28"/>
      <c r="AB1007" s="28"/>
      <c r="AC1007" s="28"/>
      <c r="AD1007" s="28"/>
      <c r="AE1007" s="28"/>
      <c r="AR1007" s="173" t="s">
        <v>82</v>
      </c>
      <c r="AT1007" s="173" t="s">
        <v>1367</v>
      </c>
      <c r="AU1007" s="173" t="s">
        <v>82</v>
      </c>
      <c r="AY1007" s="14" t="s">
        <v>127</v>
      </c>
      <c r="BE1007" s="174">
        <f>IF(O1007="základní",K1007,0)</f>
        <v>80800</v>
      </c>
      <c r="BF1007" s="174">
        <f>IF(O1007="snížená",K1007,0)</f>
        <v>0</v>
      </c>
      <c r="BG1007" s="174">
        <f>IF(O1007="zákl. přenesená",K1007,0)</f>
        <v>0</v>
      </c>
      <c r="BH1007" s="174">
        <f>IF(O1007="sníž. přenesená",K1007,0)</f>
        <v>0</v>
      </c>
      <c r="BI1007" s="174">
        <f>IF(O1007="nulová",K1007,0)</f>
        <v>0</v>
      </c>
      <c r="BJ1007" s="14" t="s">
        <v>82</v>
      </c>
      <c r="BK1007" s="174">
        <f>ROUND(P1007*H1007,2)</f>
        <v>80800</v>
      </c>
      <c r="BL1007" s="14" t="s">
        <v>82</v>
      </c>
      <c r="BM1007" s="173" t="s">
        <v>1969</v>
      </c>
    </row>
    <row r="1008" spans="1:65" s="2" customFormat="1" ht="11.25">
      <c r="A1008" s="28"/>
      <c r="B1008" s="29"/>
      <c r="C1008" s="30"/>
      <c r="D1008" s="175" t="s">
        <v>129</v>
      </c>
      <c r="E1008" s="30"/>
      <c r="F1008" s="176" t="s">
        <v>1968</v>
      </c>
      <c r="G1008" s="30"/>
      <c r="H1008" s="30"/>
      <c r="I1008" s="30"/>
      <c r="J1008" s="30"/>
      <c r="K1008" s="30"/>
      <c r="L1008" s="30"/>
      <c r="M1008" s="33"/>
      <c r="N1008" s="177"/>
      <c r="O1008" s="178"/>
      <c r="P1008" s="65"/>
      <c r="Q1008" s="65"/>
      <c r="R1008" s="65"/>
      <c r="S1008" s="65"/>
      <c r="T1008" s="65"/>
      <c r="U1008" s="65"/>
      <c r="V1008" s="65"/>
      <c r="W1008" s="65"/>
      <c r="X1008" s="66"/>
      <c r="Y1008" s="28"/>
      <c r="Z1008" s="28"/>
      <c r="AA1008" s="28"/>
      <c r="AB1008" s="28"/>
      <c r="AC1008" s="28"/>
      <c r="AD1008" s="28"/>
      <c r="AE1008" s="28"/>
      <c r="AT1008" s="14" t="s">
        <v>129</v>
      </c>
      <c r="AU1008" s="14" t="s">
        <v>82</v>
      </c>
    </row>
    <row r="1009" spans="1:65" s="2" customFormat="1" ht="24.2" customHeight="1">
      <c r="A1009" s="28"/>
      <c r="B1009" s="29"/>
      <c r="C1009" s="194" t="s">
        <v>1970</v>
      </c>
      <c r="D1009" s="194" t="s">
        <v>1367</v>
      </c>
      <c r="E1009" s="195" t="s">
        <v>1971</v>
      </c>
      <c r="F1009" s="196" t="s">
        <v>1972</v>
      </c>
      <c r="G1009" s="197" t="s">
        <v>125</v>
      </c>
      <c r="H1009" s="198">
        <v>1</v>
      </c>
      <c r="I1009" s="199">
        <v>0</v>
      </c>
      <c r="J1009" s="199">
        <v>8130</v>
      </c>
      <c r="K1009" s="199">
        <f>ROUND(P1009*H1009,2)</f>
        <v>8130</v>
      </c>
      <c r="L1009" s="196" t="s">
        <v>126</v>
      </c>
      <c r="M1009" s="33"/>
      <c r="N1009" s="200" t="s">
        <v>1</v>
      </c>
      <c r="O1009" s="169" t="s">
        <v>37</v>
      </c>
      <c r="P1009" s="170">
        <f>I1009+J1009</f>
        <v>8130</v>
      </c>
      <c r="Q1009" s="170">
        <f>ROUND(I1009*H1009,2)</f>
        <v>0</v>
      </c>
      <c r="R1009" s="170">
        <f>ROUND(J1009*H1009,2)</f>
        <v>8130</v>
      </c>
      <c r="S1009" s="171">
        <v>0</v>
      </c>
      <c r="T1009" s="171">
        <f>S1009*H1009</f>
        <v>0</v>
      </c>
      <c r="U1009" s="171">
        <v>0</v>
      </c>
      <c r="V1009" s="171">
        <f>U1009*H1009</f>
        <v>0</v>
      </c>
      <c r="W1009" s="171">
        <v>0</v>
      </c>
      <c r="X1009" s="172">
        <f>W1009*H1009</f>
        <v>0</v>
      </c>
      <c r="Y1009" s="28"/>
      <c r="Z1009" s="28"/>
      <c r="AA1009" s="28"/>
      <c r="AB1009" s="28"/>
      <c r="AC1009" s="28"/>
      <c r="AD1009" s="28"/>
      <c r="AE1009" s="28"/>
      <c r="AR1009" s="173" t="s">
        <v>82</v>
      </c>
      <c r="AT1009" s="173" t="s">
        <v>1367</v>
      </c>
      <c r="AU1009" s="173" t="s">
        <v>82</v>
      </c>
      <c r="AY1009" s="14" t="s">
        <v>127</v>
      </c>
      <c r="BE1009" s="174">
        <f>IF(O1009="základní",K1009,0)</f>
        <v>8130</v>
      </c>
      <c r="BF1009" s="174">
        <f>IF(O1009="snížená",K1009,0)</f>
        <v>0</v>
      </c>
      <c r="BG1009" s="174">
        <f>IF(O1009="zákl. přenesená",K1009,0)</f>
        <v>0</v>
      </c>
      <c r="BH1009" s="174">
        <f>IF(O1009="sníž. přenesená",K1009,0)</f>
        <v>0</v>
      </c>
      <c r="BI1009" s="174">
        <f>IF(O1009="nulová",K1009,0)</f>
        <v>0</v>
      </c>
      <c r="BJ1009" s="14" t="s">
        <v>82</v>
      </c>
      <c r="BK1009" s="174">
        <f>ROUND(P1009*H1009,2)</f>
        <v>8130</v>
      </c>
      <c r="BL1009" s="14" t="s">
        <v>82</v>
      </c>
      <c r="BM1009" s="173" t="s">
        <v>1973</v>
      </c>
    </row>
    <row r="1010" spans="1:65" s="2" customFormat="1" ht="19.5">
      <c r="A1010" s="28"/>
      <c r="B1010" s="29"/>
      <c r="C1010" s="30"/>
      <c r="D1010" s="175" t="s">
        <v>129</v>
      </c>
      <c r="E1010" s="30"/>
      <c r="F1010" s="176" t="s">
        <v>1974</v>
      </c>
      <c r="G1010" s="30"/>
      <c r="H1010" s="30"/>
      <c r="I1010" s="30"/>
      <c r="J1010" s="30"/>
      <c r="K1010" s="30"/>
      <c r="L1010" s="30"/>
      <c r="M1010" s="33"/>
      <c r="N1010" s="177"/>
      <c r="O1010" s="178"/>
      <c r="P1010" s="65"/>
      <c r="Q1010" s="65"/>
      <c r="R1010" s="65"/>
      <c r="S1010" s="65"/>
      <c r="T1010" s="65"/>
      <c r="U1010" s="65"/>
      <c r="V1010" s="65"/>
      <c r="W1010" s="65"/>
      <c r="X1010" s="66"/>
      <c r="Y1010" s="28"/>
      <c r="Z1010" s="28"/>
      <c r="AA1010" s="28"/>
      <c r="AB1010" s="28"/>
      <c r="AC1010" s="28"/>
      <c r="AD1010" s="28"/>
      <c r="AE1010" s="28"/>
      <c r="AT1010" s="14" t="s">
        <v>129</v>
      </c>
      <c r="AU1010" s="14" t="s">
        <v>82</v>
      </c>
    </row>
    <row r="1011" spans="1:65" s="2" customFormat="1" ht="24.2" customHeight="1">
      <c r="A1011" s="28"/>
      <c r="B1011" s="29"/>
      <c r="C1011" s="194" t="s">
        <v>1975</v>
      </c>
      <c r="D1011" s="194" t="s">
        <v>1367</v>
      </c>
      <c r="E1011" s="195" t="s">
        <v>1976</v>
      </c>
      <c r="F1011" s="196" t="s">
        <v>1977</v>
      </c>
      <c r="G1011" s="197" t="s">
        <v>125</v>
      </c>
      <c r="H1011" s="198">
        <v>1</v>
      </c>
      <c r="I1011" s="199">
        <v>0</v>
      </c>
      <c r="J1011" s="199">
        <v>6730</v>
      </c>
      <c r="K1011" s="199">
        <f>ROUND(P1011*H1011,2)</f>
        <v>6730</v>
      </c>
      <c r="L1011" s="196" t="s">
        <v>126</v>
      </c>
      <c r="M1011" s="33"/>
      <c r="N1011" s="200" t="s">
        <v>1</v>
      </c>
      <c r="O1011" s="169" t="s">
        <v>37</v>
      </c>
      <c r="P1011" s="170">
        <f>I1011+J1011</f>
        <v>6730</v>
      </c>
      <c r="Q1011" s="170">
        <f>ROUND(I1011*H1011,2)</f>
        <v>0</v>
      </c>
      <c r="R1011" s="170">
        <f>ROUND(J1011*H1011,2)</f>
        <v>6730</v>
      </c>
      <c r="S1011" s="171">
        <v>0</v>
      </c>
      <c r="T1011" s="171">
        <f>S1011*H1011</f>
        <v>0</v>
      </c>
      <c r="U1011" s="171">
        <v>0</v>
      </c>
      <c r="V1011" s="171">
        <f>U1011*H1011</f>
        <v>0</v>
      </c>
      <c r="W1011" s="171">
        <v>0</v>
      </c>
      <c r="X1011" s="172">
        <f>W1011*H1011</f>
        <v>0</v>
      </c>
      <c r="Y1011" s="28"/>
      <c r="Z1011" s="28"/>
      <c r="AA1011" s="28"/>
      <c r="AB1011" s="28"/>
      <c r="AC1011" s="28"/>
      <c r="AD1011" s="28"/>
      <c r="AE1011" s="28"/>
      <c r="AR1011" s="173" t="s">
        <v>82</v>
      </c>
      <c r="AT1011" s="173" t="s">
        <v>1367</v>
      </c>
      <c r="AU1011" s="173" t="s">
        <v>82</v>
      </c>
      <c r="AY1011" s="14" t="s">
        <v>127</v>
      </c>
      <c r="BE1011" s="174">
        <f>IF(O1011="základní",K1011,0)</f>
        <v>6730</v>
      </c>
      <c r="BF1011" s="174">
        <f>IF(O1011="snížená",K1011,0)</f>
        <v>0</v>
      </c>
      <c r="BG1011" s="174">
        <f>IF(O1011="zákl. přenesená",K1011,0)</f>
        <v>0</v>
      </c>
      <c r="BH1011" s="174">
        <f>IF(O1011="sníž. přenesená",K1011,0)</f>
        <v>0</v>
      </c>
      <c r="BI1011" s="174">
        <f>IF(O1011="nulová",K1011,0)</f>
        <v>0</v>
      </c>
      <c r="BJ1011" s="14" t="s">
        <v>82</v>
      </c>
      <c r="BK1011" s="174">
        <f>ROUND(P1011*H1011,2)</f>
        <v>6730</v>
      </c>
      <c r="BL1011" s="14" t="s">
        <v>82</v>
      </c>
      <c r="BM1011" s="173" t="s">
        <v>1978</v>
      </c>
    </row>
    <row r="1012" spans="1:65" s="2" customFormat="1" ht="19.5">
      <c r="A1012" s="28"/>
      <c r="B1012" s="29"/>
      <c r="C1012" s="30"/>
      <c r="D1012" s="175" t="s">
        <v>129</v>
      </c>
      <c r="E1012" s="30"/>
      <c r="F1012" s="176" t="s">
        <v>1979</v>
      </c>
      <c r="G1012" s="30"/>
      <c r="H1012" s="30"/>
      <c r="I1012" s="30"/>
      <c r="J1012" s="30"/>
      <c r="K1012" s="30"/>
      <c r="L1012" s="30"/>
      <c r="M1012" s="33"/>
      <c r="N1012" s="177"/>
      <c r="O1012" s="178"/>
      <c r="P1012" s="65"/>
      <c r="Q1012" s="65"/>
      <c r="R1012" s="65"/>
      <c r="S1012" s="65"/>
      <c r="T1012" s="65"/>
      <c r="U1012" s="65"/>
      <c r="V1012" s="65"/>
      <c r="W1012" s="65"/>
      <c r="X1012" s="66"/>
      <c r="Y1012" s="28"/>
      <c r="Z1012" s="28"/>
      <c r="AA1012" s="28"/>
      <c r="AB1012" s="28"/>
      <c r="AC1012" s="28"/>
      <c r="AD1012" s="28"/>
      <c r="AE1012" s="28"/>
      <c r="AT1012" s="14" t="s">
        <v>129</v>
      </c>
      <c r="AU1012" s="14" t="s">
        <v>82</v>
      </c>
    </row>
    <row r="1013" spans="1:65" s="2" customFormat="1" ht="24.2" customHeight="1">
      <c r="A1013" s="28"/>
      <c r="B1013" s="29"/>
      <c r="C1013" s="194" t="s">
        <v>1980</v>
      </c>
      <c r="D1013" s="194" t="s">
        <v>1367</v>
      </c>
      <c r="E1013" s="195" t="s">
        <v>1981</v>
      </c>
      <c r="F1013" s="196" t="s">
        <v>1982</v>
      </c>
      <c r="G1013" s="197" t="s">
        <v>125</v>
      </c>
      <c r="H1013" s="198">
        <v>1</v>
      </c>
      <c r="I1013" s="199">
        <v>0</v>
      </c>
      <c r="J1013" s="199">
        <v>3910</v>
      </c>
      <c r="K1013" s="199">
        <f>ROUND(P1013*H1013,2)</f>
        <v>3910</v>
      </c>
      <c r="L1013" s="196" t="s">
        <v>126</v>
      </c>
      <c r="M1013" s="33"/>
      <c r="N1013" s="200" t="s">
        <v>1</v>
      </c>
      <c r="O1013" s="169" t="s">
        <v>37</v>
      </c>
      <c r="P1013" s="170">
        <f>I1013+J1013</f>
        <v>3910</v>
      </c>
      <c r="Q1013" s="170">
        <f>ROUND(I1013*H1013,2)</f>
        <v>0</v>
      </c>
      <c r="R1013" s="170">
        <f>ROUND(J1013*H1013,2)</f>
        <v>3910</v>
      </c>
      <c r="S1013" s="171">
        <v>0</v>
      </c>
      <c r="T1013" s="171">
        <f>S1013*H1013</f>
        <v>0</v>
      </c>
      <c r="U1013" s="171">
        <v>0</v>
      </c>
      <c r="V1013" s="171">
        <f>U1013*H1013</f>
        <v>0</v>
      </c>
      <c r="W1013" s="171">
        <v>0</v>
      </c>
      <c r="X1013" s="172">
        <f>W1013*H1013</f>
        <v>0</v>
      </c>
      <c r="Y1013" s="28"/>
      <c r="Z1013" s="28"/>
      <c r="AA1013" s="28"/>
      <c r="AB1013" s="28"/>
      <c r="AC1013" s="28"/>
      <c r="AD1013" s="28"/>
      <c r="AE1013" s="28"/>
      <c r="AR1013" s="173" t="s">
        <v>82</v>
      </c>
      <c r="AT1013" s="173" t="s">
        <v>1367</v>
      </c>
      <c r="AU1013" s="173" t="s">
        <v>82</v>
      </c>
      <c r="AY1013" s="14" t="s">
        <v>127</v>
      </c>
      <c r="BE1013" s="174">
        <f>IF(O1013="základní",K1013,0)</f>
        <v>3910</v>
      </c>
      <c r="BF1013" s="174">
        <f>IF(O1013="snížená",K1013,0)</f>
        <v>0</v>
      </c>
      <c r="BG1013" s="174">
        <f>IF(O1013="zákl. přenesená",K1013,0)</f>
        <v>0</v>
      </c>
      <c r="BH1013" s="174">
        <f>IF(O1013="sníž. přenesená",K1013,0)</f>
        <v>0</v>
      </c>
      <c r="BI1013" s="174">
        <f>IF(O1013="nulová",K1013,0)</f>
        <v>0</v>
      </c>
      <c r="BJ1013" s="14" t="s">
        <v>82</v>
      </c>
      <c r="BK1013" s="174">
        <f>ROUND(P1013*H1013,2)</f>
        <v>3910</v>
      </c>
      <c r="BL1013" s="14" t="s">
        <v>82</v>
      </c>
      <c r="BM1013" s="173" t="s">
        <v>1983</v>
      </c>
    </row>
    <row r="1014" spans="1:65" s="2" customFormat="1" ht="19.5">
      <c r="A1014" s="28"/>
      <c r="B1014" s="29"/>
      <c r="C1014" s="30"/>
      <c r="D1014" s="175" t="s">
        <v>129</v>
      </c>
      <c r="E1014" s="30"/>
      <c r="F1014" s="176" t="s">
        <v>1984</v>
      </c>
      <c r="G1014" s="30"/>
      <c r="H1014" s="30"/>
      <c r="I1014" s="30"/>
      <c r="J1014" s="30"/>
      <c r="K1014" s="30"/>
      <c r="L1014" s="30"/>
      <c r="M1014" s="33"/>
      <c r="N1014" s="177"/>
      <c r="O1014" s="178"/>
      <c r="P1014" s="65"/>
      <c r="Q1014" s="65"/>
      <c r="R1014" s="65"/>
      <c r="S1014" s="65"/>
      <c r="T1014" s="65"/>
      <c r="U1014" s="65"/>
      <c r="V1014" s="65"/>
      <c r="W1014" s="65"/>
      <c r="X1014" s="66"/>
      <c r="Y1014" s="28"/>
      <c r="Z1014" s="28"/>
      <c r="AA1014" s="28"/>
      <c r="AB1014" s="28"/>
      <c r="AC1014" s="28"/>
      <c r="AD1014" s="28"/>
      <c r="AE1014" s="28"/>
      <c r="AT1014" s="14" t="s">
        <v>129</v>
      </c>
      <c r="AU1014" s="14" t="s">
        <v>82</v>
      </c>
    </row>
    <row r="1015" spans="1:65" s="2" customFormat="1" ht="24.2" customHeight="1">
      <c r="A1015" s="28"/>
      <c r="B1015" s="29"/>
      <c r="C1015" s="194" t="s">
        <v>1985</v>
      </c>
      <c r="D1015" s="194" t="s">
        <v>1367</v>
      </c>
      <c r="E1015" s="195" t="s">
        <v>1986</v>
      </c>
      <c r="F1015" s="196" t="s">
        <v>1987</v>
      </c>
      <c r="G1015" s="197" t="s">
        <v>125</v>
      </c>
      <c r="H1015" s="198">
        <v>1</v>
      </c>
      <c r="I1015" s="199">
        <v>0</v>
      </c>
      <c r="J1015" s="199">
        <v>11600</v>
      </c>
      <c r="K1015" s="199">
        <f>ROUND(P1015*H1015,2)</f>
        <v>11600</v>
      </c>
      <c r="L1015" s="196" t="s">
        <v>126</v>
      </c>
      <c r="M1015" s="33"/>
      <c r="N1015" s="200" t="s">
        <v>1</v>
      </c>
      <c r="O1015" s="169" t="s">
        <v>37</v>
      </c>
      <c r="P1015" s="170">
        <f>I1015+J1015</f>
        <v>11600</v>
      </c>
      <c r="Q1015" s="170">
        <f>ROUND(I1015*H1015,2)</f>
        <v>0</v>
      </c>
      <c r="R1015" s="170">
        <f>ROUND(J1015*H1015,2)</f>
        <v>11600</v>
      </c>
      <c r="S1015" s="171">
        <v>0</v>
      </c>
      <c r="T1015" s="171">
        <f>S1015*H1015</f>
        <v>0</v>
      </c>
      <c r="U1015" s="171">
        <v>0</v>
      </c>
      <c r="V1015" s="171">
        <f>U1015*H1015</f>
        <v>0</v>
      </c>
      <c r="W1015" s="171">
        <v>0</v>
      </c>
      <c r="X1015" s="172">
        <f>W1015*H1015</f>
        <v>0</v>
      </c>
      <c r="Y1015" s="28"/>
      <c r="Z1015" s="28"/>
      <c r="AA1015" s="28"/>
      <c r="AB1015" s="28"/>
      <c r="AC1015" s="28"/>
      <c r="AD1015" s="28"/>
      <c r="AE1015" s="28"/>
      <c r="AR1015" s="173" t="s">
        <v>82</v>
      </c>
      <c r="AT1015" s="173" t="s">
        <v>1367</v>
      </c>
      <c r="AU1015" s="173" t="s">
        <v>82</v>
      </c>
      <c r="AY1015" s="14" t="s">
        <v>127</v>
      </c>
      <c r="BE1015" s="174">
        <f>IF(O1015="základní",K1015,0)</f>
        <v>11600</v>
      </c>
      <c r="BF1015" s="174">
        <f>IF(O1015="snížená",K1015,0)</f>
        <v>0</v>
      </c>
      <c r="BG1015" s="174">
        <f>IF(O1015="zákl. přenesená",K1015,0)</f>
        <v>0</v>
      </c>
      <c r="BH1015" s="174">
        <f>IF(O1015="sníž. přenesená",K1015,0)</f>
        <v>0</v>
      </c>
      <c r="BI1015" s="174">
        <f>IF(O1015="nulová",K1015,0)</f>
        <v>0</v>
      </c>
      <c r="BJ1015" s="14" t="s">
        <v>82</v>
      </c>
      <c r="BK1015" s="174">
        <f>ROUND(P1015*H1015,2)</f>
        <v>11600</v>
      </c>
      <c r="BL1015" s="14" t="s">
        <v>82</v>
      </c>
      <c r="BM1015" s="173" t="s">
        <v>1988</v>
      </c>
    </row>
    <row r="1016" spans="1:65" s="2" customFormat="1" ht="29.25">
      <c r="A1016" s="28"/>
      <c r="B1016" s="29"/>
      <c r="C1016" s="30"/>
      <c r="D1016" s="175" t="s">
        <v>129</v>
      </c>
      <c r="E1016" s="30"/>
      <c r="F1016" s="176" t="s">
        <v>1989</v>
      </c>
      <c r="G1016" s="30"/>
      <c r="H1016" s="30"/>
      <c r="I1016" s="30"/>
      <c r="J1016" s="30"/>
      <c r="K1016" s="30"/>
      <c r="L1016" s="30"/>
      <c r="M1016" s="33"/>
      <c r="N1016" s="177"/>
      <c r="O1016" s="178"/>
      <c r="P1016" s="65"/>
      <c r="Q1016" s="65"/>
      <c r="R1016" s="65"/>
      <c r="S1016" s="65"/>
      <c r="T1016" s="65"/>
      <c r="U1016" s="65"/>
      <c r="V1016" s="65"/>
      <c r="W1016" s="65"/>
      <c r="X1016" s="66"/>
      <c r="Y1016" s="28"/>
      <c r="Z1016" s="28"/>
      <c r="AA1016" s="28"/>
      <c r="AB1016" s="28"/>
      <c r="AC1016" s="28"/>
      <c r="AD1016" s="28"/>
      <c r="AE1016" s="28"/>
      <c r="AT1016" s="14" t="s">
        <v>129</v>
      </c>
      <c r="AU1016" s="14" t="s">
        <v>82</v>
      </c>
    </row>
    <row r="1017" spans="1:65" s="2" customFormat="1" ht="24.2" customHeight="1">
      <c r="A1017" s="28"/>
      <c r="B1017" s="29"/>
      <c r="C1017" s="194" t="s">
        <v>1990</v>
      </c>
      <c r="D1017" s="194" t="s">
        <v>1367</v>
      </c>
      <c r="E1017" s="195" t="s">
        <v>1991</v>
      </c>
      <c r="F1017" s="196" t="s">
        <v>1992</v>
      </c>
      <c r="G1017" s="197" t="s">
        <v>125</v>
      </c>
      <c r="H1017" s="198">
        <v>1</v>
      </c>
      <c r="I1017" s="199">
        <v>0</v>
      </c>
      <c r="J1017" s="199">
        <v>7200</v>
      </c>
      <c r="K1017" s="199">
        <f>ROUND(P1017*H1017,2)</f>
        <v>7200</v>
      </c>
      <c r="L1017" s="196" t="s">
        <v>126</v>
      </c>
      <c r="M1017" s="33"/>
      <c r="N1017" s="200" t="s">
        <v>1</v>
      </c>
      <c r="O1017" s="169" t="s">
        <v>37</v>
      </c>
      <c r="P1017" s="170">
        <f>I1017+J1017</f>
        <v>7200</v>
      </c>
      <c r="Q1017" s="170">
        <f>ROUND(I1017*H1017,2)</f>
        <v>0</v>
      </c>
      <c r="R1017" s="170">
        <f>ROUND(J1017*H1017,2)</f>
        <v>7200</v>
      </c>
      <c r="S1017" s="171">
        <v>0</v>
      </c>
      <c r="T1017" s="171">
        <f>S1017*H1017</f>
        <v>0</v>
      </c>
      <c r="U1017" s="171">
        <v>0</v>
      </c>
      <c r="V1017" s="171">
        <f>U1017*H1017</f>
        <v>0</v>
      </c>
      <c r="W1017" s="171">
        <v>0</v>
      </c>
      <c r="X1017" s="172">
        <f>W1017*H1017</f>
        <v>0</v>
      </c>
      <c r="Y1017" s="28"/>
      <c r="Z1017" s="28"/>
      <c r="AA1017" s="28"/>
      <c r="AB1017" s="28"/>
      <c r="AC1017" s="28"/>
      <c r="AD1017" s="28"/>
      <c r="AE1017" s="28"/>
      <c r="AR1017" s="173" t="s">
        <v>82</v>
      </c>
      <c r="AT1017" s="173" t="s">
        <v>1367</v>
      </c>
      <c r="AU1017" s="173" t="s">
        <v>82</v>
      </c>
      <c r="AY1017" s="14" t="s">
        <v>127</v>
      </c>
      <c r="BE1017" s="174">
        <f>IF(O1017="základní",K1017,0)</f>
        <v>7200</v>
      </c>
      <c r="BF1017" s="174">
        <f>IF(O1017="snížená",K1017,0)</f>
        <v>0</v>
      </c>
      <c r="BG1017" s="174">
        <f>IF(O1017="zákl. přenesená",K1017,0)</f>
        <v>0</v>
      </c>
      <c r="BH1017" s="174">
        <f>IF(O1017="sníž. přenesená",K1017,0)</f>
        <v>0</v>
      </c>
      <c r="BI1017" s="174">
        <f>IF(O1017="nulová",K1017,0)</f>
        <v>0</v>
      </c>
      <c r="BJ1017" s="14" t="s">
        <v>82</v>
      </c>
      <c r="BK1017" s="174">
        <f>ROUND(P1017*H1017,2)</f>
        <v>7200</v>
      </c>
      <c r="BL1017" s="14" t="s">
        <v>82</v>
      </c>
      <c r="BM1017" s="173" t="s">
        <v>1993</v>
      </c>
    </row>
    <row r="1018" spans="1:65" s="2" customFormat="1" ht="29.25">
      <c r="A1018" s="28"/>
      <c r="B1018" s="29"/>
      <c r="C1018" s="30"/>
      <c r="D1018" s="175" t="s">
        <v>129</v>
      </c>
      <c r="E1018" s="30"/>
      <c r="F1018" s="176" t="s">
        <v>1994</v>
      </c>
      <c r="G1018" s="30"/>
      <c r="H1018" s="30"/>
      <c r="I1018" s="30"/>
      <c r="J1018" s="30"/>
      <c r="K1018" s="30"/>
      <c r="L1018" s="30"/>
      <c r="M1018" s="33"/>
      <c r="N1018" s="177"/>
      <c r="O1018" s="178"/>
      <c r="P1018" s="65"/>
      <c r="Q1018" s="65"/>
      <c r="R1018" s="65"/>
      <c r="S1018" s="65"/>
      <c r="T1018" s="65"/>
      <c r="U1018" s="65"/>
      <c r="V1018" s="65"/>
      <c r="W1018" s="65"/>
      <c r="X1018" s="66"/>
      <c r="Y1018" s="28"/>
      <c r="Z1018" s="28"/>
      <c r="AA1018" s="28"/>
      <c r="AB1018" s="28"/>
      <c r="AC1018" s="28"/>
      <c r="AD1018" s="28"/>
      <c r="AE1018" s="28"/>
      <c r="AT1018" s="14" t="s">
        <v>129</v>
      </c>
      <c r="AU1018" s="14" t="s">
        <v>82</v>
      </c>
    </row>
    <row r="1019" spans="1:65" s="2" customFormat="1" ht="24.2" customHeight="1">
      <c r="A1019" s="28"/>
      <c r="B1019" s="29"/>
      <c r="C1019" s="194" t="s">
        <v>1995</v>
      </c>
      <c r="D1019" s="194" t="s">
        <v>1367</v>
      </c>
      <c r="E1019" s="195" t="s">
        <v>1996</v>
      </c>
      <c r="F1019" s="196" t="s">
        <v>1997</v>
      </c>
      <c r="G1019" s="197" t="s">
        <v>125</v>
      </c>
      <c r="H1019" s="198">
        <v>1</v>
      </c>
      <c r="I1019" s="199">
        <v>0</v>
      </c>
      <c r="J1019" s="199">
        <v>649</v>
      </c>
      <c r="K1019" s="199">
        <f>ROUND(P1019*H1019,2)</f>
        <v>649</v>
      </c>
      <c r="L1019" s="196" t="s">
        <v>126</v>
      </c>
      <c r="M1019" s="33"/>
      <c r="N1019" s="200" t="s">
        <v>1</v>
      </c>
      <c r="O1019" s="169" t="s">
        <v>37</v>
      </c>
      <c r="P1019" s="170">
        <f>I1019+J1019</f>
        <v>649</v>
      </c>
      <c r="Q1019" s="170">
        <f>ROUND(I1019*H1019,2)</f>
        <v>0</v>
      </c>
      <c r="R1019" s="170">
        <f>ROUND(J1019*H1019,2)</f>
        <v>649</v>
      </c>
      <c r="S1019" s="171">
        <v>0</v>
      </c>
      <c r="T1019" s="171">
        <f>S1019*H1019</f>
        <v>0</v>
      </c>
      <c r="U1019" s="171">
        <v>0</v>
      </c>
      <c r="V1019" s="171">
        <f>U1019*H1019</f>
        <v>0</v>
      </c>
      <c r="W1019" s="171">
        <v>0</v>
      </c>
      <c r="X1019" s="172">
        <f>W1019*H1019</f>
        <v>0</v>
      </c>
      <c r="Y1019" s="28"/>
      <c r="Z1019" s="28"/>
      <c r="AA1019" s="28"/>
      <c r="AB1019" s="28"/>
      <c r="AC1019" s="28"/>
      <c r="AD1019" s="28"/>
      <c r="AE1019" s="28"/>
      <c r="AR1019" s="173" t="s">
        <v>82</v>
      </c>
      <c r="AT1019" s="173" t="s">
        <v>1367</v>
      </c>
      <c r="AU1019" s="173" t="s">
        <v>82</v>
      </c>
      <c r="AY1019" s="14" t="s">
        <v>127</v>
      </c>
      <c r="BE1019" s="174">
        <f>IF(O1019="základní",K1019,0)</f>
        <v>649</v>
      </c>
      <c r="BF1019" s="174">
        <f>IF(O1019="snížená",K1019,0)</f>
        <v>0</v>
      </c>
      <c r="BG1019" s="174">
        <f>IF(O1019="zákl. přenesená",K1019,0)</f>
        <v>0</v>
      </c>
      <c r="BH1019" s="174">
        <f>IF(O1019="sníž. přenesená",K1019,0)</f>
        <v>0</v>
      </c>
      <c r="BI1019" s="174">
        <f>IF(O1019="nulová",K1019,0)</f>
        <v>0</v>
      </c>
      <c r="BJ1019" s="14" t="s">
        <v>82</v>
      </c>
      <c r="BK1019" s="174">
        <f>ROUND(P1019*H1019,2)</f>
        <v>649</v>
      </c>
      <c r="BL1019" s="14" t="s">
        <v>82</v>
      </c>
      <c r="BM1019" s="173" t="s">
        <v>1998</v>
      </c>
    </row>
    <row r="1020" spans="1:65" s="2" customFormat="1" ht="19.5">
      <c r="A1020" s="28"/>
      <c r="B1020" s="29"/>
      <c r="C1020" s="30"/>
      <c r="D1020" s="175" t="s">
        <v>129</v>
      </c>
      <c r="E1020" s="30"/>
      <c r="F1020" s="176" t="s">
        <v>1997</v>
      </c>
      <c r="G1020" s="30"/>
      <c r="H1020" s="30"/>
      <c r="I1020" s="30"/>
      <c r="J1020" s="30"/>
      <c r="K1020" s="30"/>
      <c r="L1020" s="30"/>
      <c r="M1020" s="33"/>
      <c r="N1020" s="177"/>
      <c r="O1020" s="178"/>
      <c r="P1020" s="65"/>
      <c r="Q1020" s="65"/>
      <c r="R1020" s="65"/>
      <c r="S1020" s="65"/>
      <c r="T1020" s="65"/>
      <c r="U1020" s="65"/>
      <c r="V1020" s="65"/>
      <c r="W1020" s="65"/>
      <c r="X1020" s="66"/>
      <c r="Y1020" s="28"/>
      <c r="Z1020" s="28"/>
      <c r="AA1020" s="28"/>
      <c r="AB1020" s="28"/>
      <c r="AC1020" s="28"/>
      <c r="AD1020" s="28"/>
      <c r="AE1020" s="28"/>
      <c r="AT1020" s="14" t="s">
        <v>129</v>
      </c>
      <c r="AU1020" s="14" t="s">
        <v>82</v>
      </c>
    </row>
    <row r="1021" spans="1:65" s="2" customFormat="1" ht="24.2" customHeight="1">
      <c r="A1021" s="28"/>
      <c r="B1021" s="29"/>
      <c r="C1021" s="194" t="s">
        <v>1999</v>
      </c>
      <c r="D1021" s="194" t="s">
        <v>1367</v>
      </c>
      <c r="E1021" s="195" t="s">
        <v>2000</v>
      </c>
      <c r="F1021" s="196" t="s">
        <v>2001</v>
      </c>
      <c r="G1021" s="197" t="s">
        <v>125</v>
      </c>
      <c r="H1021" s="198">
        <v>1</v>
      </c>
      <c r="I1021" s="199">
        <v>0</v>
      </c>
      <c r="J1021" s="199">
        <v>611</v>
      </c>
      <c r="K1021" s="199">
        <f>ROUND(P1021*H1021,2)</f>
        <v>611</v>
      </c>
      <c r="L1021" s="196" t="s">
        <v>126</v>
      </c>
      <c r="M1021" s="33"/>
      <c r="N1021" s="200" t="s">
        <v>1</v>
      </c>
      <c r="O1021" s="169" t="s">
        <v>37</v>
      </c>
      <c r="P1021" s="170">
        <f>I1021+J1021</f>
        <v>611</v>
      </c>
      <c r="Q1021" s="170">
        <f>ROUND(I1021*H1021,2)</f>
        <v>0</v>
      </c>
      <c r="R1021" s="170">
        <f>ROUND(J1021*H1021,2)</f>
        <v>611</v>
      </c>
      <c r="S1021" s="171">
        <v>0</v>
      </c>
      <c r="T1021" s="171">
        <f>S1021*H1021</f>
        <v>0</v>
      </c>
      <c r="U1021" s="171">
        <v>0</v>
      </c>
      <c r="V1021" s="171">
        <f>U1021*H1021</f>
        <v>0</v>
      </c>
      <c r="W1021" s="171">
        <v>0</v>
      </c>
      <c r="X1021" s="172">
        <f>W1021*H1021</f>
        <v>0</v>
      </c>
      <c r="Y1021" s="28"/>
      <c r="Z1021" s="28"/>
      <c r="AA1021" s="28"/>
      <c r="AB1021" s="28"/>
      <c r="AC1021" s="28"/>
      <c r="AD1021" s="28"/>
      <c r="AE1021" s="28"/>
      <c r="AR1021" s="173" t="s">
        <v>82</v>
      </c>
      <c r="AT1021" s="173" t="s">
        <v>1367</v>
      </c>
      <c r="AU1021" s="173" t="s">
        <v>82</v>
      </c>
      <c r="AY1021" s="14" t="s">
        <v>127</v>
      </c>
      <c r="BE1021" s="174">
        <f>IF(O1021="základní",K1021,0)</f>
        <v>611</v>
      </c>
      <c r="BF1021" s="174">
        <f>IF(O1021="snížená",K1021,0)</f>
        <v>0</v>
      </c>
      <c r="BG1021" s="174">
        <f>IF(O1021="zákl. přenesená",K1021,0)</f>
        <v>0</v>
      </c>
      <c r="BH1021" s="174">
        <f>IF(O1021="sníž. přenesená",K1021,0)</f>
        <v>0</v>
      </c>
      <c r="BI1021" s="174">
        <f>IF(O1021="nulová",K1021,0)</f>
        <v>0</v>
      </c>
      <c r="BJ1021" s="14" t="s">
        <v>82</v>
      </c>
      <c r="BK1021" s="174">
        <f>ROUND(P1021*H1021,2)</f>
        <v>611</v>
      </c>
      <c r="BL1021" s="14" t="s">
        <v>82</v>
      </c>
      <c r="BM1021" s="173" t="s">
        <v>2002</v>
      </c>
    </row>
    <row r="1022" spans="1:65" s="2" customFormat="1" ht="11.25">
      <c r="A1022" s="28"/>
      <c r="B1022" s="29"/>
      <c r="C1022" s="30"/>
      <c r="D1022" s="175" t="s">
        <v>129</v>
      </c>
      <c r="E1022" s="30"/>
      <c r="F1022" s="176" t="s">
        <v>2001</v>
      </c>
      <c r="G1022" s="30"/>
      <c r="H1022" s="30"/>
      <c r="I1022" s="30"/>
      <c r="J1022" s="30"/>
      <c r="K1022" s="30"/>
      <c r="L1022" s="30"/>
      <c r="M1022" s="33"/>
      <c r="N1022" s="177"/>
      <c r="O1022" s="178"/>
      <c r="P1022" s="65"/>
      <c r="Q1022" s="65"/>
      <c r="R1022" s="65"/>
      <c r="S1022" s="65"/>
      <c r="T1022" s="65"/>
      <c r="U1022" s="65"/>
      <c r="V1022" s="65"/>
      <c r="W1022" s="65"/>
      <c r="X1022" s="66"/>
      <c r="Y1022" s="28"/>
      <c r="Z1022" s="28"/>
      <c r="AA1022" s="28"/>
      <c r="AB1022" s="28"/>
      <c r="AC1022" s="28"/>
      <c r="AD1022" s="28"/>
      <c r="AE1022" s="28"/>
      <c r="AT1022" s="14" t="s">
        <v>129</v>
      </c>
      <c r="AU1022" s="14" t="s">
        <v>82</v>
      </c>
    </row>
    <row r="1023" spans="1:65" s="2" customFormat="1" ht="24.2" customHeight="1">
      <c r="A1023" s="28"/>
      <c r="B1023" s="29"/>
      <c r="C1023" s="194" t="s">
        <v>2003</v>
      </c>
      <c r="D1023" s="194" t="s">
        <v>1367</v>
      </c>
      <c r="E1023" s="195" t="s">
        <v>2004</v>
      </c>
      <c r="F1023" s="196" t="s">
        <v>2005</v>
      </c>
      <c r="G1023" s="197" t="s">
        <v>125</v>
      </c>
      <c r="H1023" s="198">
        <v>1</v>
      </c>
      <c r="I1023" s="199">
        <v>0</v>
      </c>
      <c r="J1023" s="199">
        <v>178</v>
      </c>
      <c r="K1023" s="199">
        <f>ROUND(P1023*H1023,2)</f>
        <v>178</v>
      </c>
      <c r="L1023" s="196" t="s">
        <v>126</v>
      </c>
      <c r="M1023" s="33"/>
      <c r="N1023" s="200" t="s">
        <v>1</v>
      </c>
      <c r="O1023" s="169" t="s">
        <v>37</v>
      </c>
      <c r="P1023" s="170">
        <f>I1023+J1023</f>
        <v>178</v>
      </c>
      <c r="Q1023" s="170">
        <f>ROUND(I1023*H1023,2)</f>
        <v>0</v>
      </c>
      <c r="R1023" s="170">
        <f>ROUND(J1023*H1023,2)</f>
        <v>178</v>
      </c>
      <c r="S1023" s="171">
        <v>0</v>
      </c>
      <c r="T1023" s="171">
        <f>S1023*H1023</f>
        <v>0</v>
      </c>
      <c r="U1023" s="171">
        <v>0</v>
      </c>
      <c r="V1023" s="171">
        <f>U1023*H1023</f>
        <v>0</v>
      </c>
      <c r="W1023" s="171">
        <v>0</v>
      </c>
      <c r="X1023" s="172">
        <f>W1023*H1023</f>
        <v>0</v>
      </c>
      <c r="Y1023" s="28"/>
      <c r="Z1023" s="28"/>
      <c r="AA1023" s="28"/>
      <c r="AB1023" s="28"/>
      <c r="AC1023" s="28"/>
      <c r="AD1023" s="28"/>
      <c r="AE1023" s="28"/>
      <c r="AR1023" s="173" t="s">
        <v>82</v>
      </c>
      <c r="AT1023" s="173" t="s">
        <v>1367</v>
      </c>
      <c r="AU1023" s="173" t="s">
        <v>82</v>
      </c>
      <c r="AY1023" s="14" t="s">
        <v>127</v>
      </c>
      <c r="BE1023" s="174">
        <f>IF(O1023="základní",K1023,0)</f>
        <v>178</v>
      </c>
      <c r="BF1023" s="174">
        <f>IF(O1023="snížená",K1023,0)</f>
        <v>0</v>
      </c>
      <c r="BG1023" s="174">
        <f>IF(O1023="zákl. přenesená",K1023,0)</f>
        <v>0</v>
      </c>
      <c r="BH1023" s="174">
        <f>IF(O1023="sníž. přenesená",K1023,0)</f>
        <v>0</v>
      </c>
      <c r="BI1023" s="174">
        <f>IF(O1023="nulová",K1023,0)</f>
        <v>0</v>
      </c>
      <c r="BJ1023" s="14" t="s">
        <v>82</v>
      </c>
      <c r="BK1023" s="174">
        <f>ROUND(P1023*H1023,2)</f>
        <v>178</v>
      </c>
      <c r="BL1023" s="14" t="s">
        <v>82</v>
      </c>
      <c r="BM1023" s="173" t="s">
        <v>2006</v>
      </c>
    </row>
    <row r="1024" spans="1:65" s="2" customFormat="1" ht="11.25">
      <c r="A1024" s="28"/>
      <c r="B1024" s="29"/>
      <c r="C1024" s="30"/>
      <c r="D1024" s="175" t="s">
        <v>129</v>
      </c>
      <c r="E1024" s="30"/>
      <c r="F1024" s="176" t="s">
        <v>2005</v>
      </c>
      <c r="G1024" s="30"/>
      <c r="H1024" s="30"/>
      <c r="I1024" s="30"/>
      <c r="J1024" s="30"/>
      <c r="K1024" s="30"/>
      <c r="L1024" s="30"/>
      <c r="M1024" s="33"/>
      <c r="N1024" s="177"/>
      <c r="O1024" s="178"/>
      <c r="P1024" s="65"/>
      <c r="Q1024" s="65"/>
      <c r="R1024" s="65"/>
      <c r="S1024" s="65"/>
      <c r="T1024" s="65"/>
      <c r="U1024" s="65"/>
      <c r="V1024" s="65"/>
      <c r="W1024" s="65"/>
      <c r="X1024" s="66"/>
      <c r="Y1024" s="28"/>
      <c r="Z1024" s="28"/>
      <c r="AA1024" s="28"/>
      <c r="AB1024" s="28"/>
      <c r="AC1024" s="28"/>
      <c r="AD1024" s="28"/>
      <c r="AE1024" s="28"/>
      <c r="AT1024" s="14" t="s">
        <v>129</v>
      </c>
      <c r="AU1024" s="14" t="s">
        <v>82</v>
      </c>
    </row>
    <row r="1025" spans="1:65" s="2" customFormat="1" ht="24.2" customHeight="1">
      <c r="A1025" s="28"/>
      <c r="B1025" s="29"/>
      <c r="C1025" s="194" t="s">
        <v>2007</v>
      </c>
      <c r="D1025" s="194" t="s">
        <v>1367</v>
      </c>
      <c r="E1025" s="195" t="s">
        <v>2008</v>
      </c>
      <c r="F1025" s="196" t="s">
        <v>2009</v>
      </c>
      <c r="G1025" s="197" t="s">
        <v>125</v>
      </c>
      <c r="H1025" s="198">
        <v>1</v>
      </c>
      <c r="I1025" s="199">
        <v>0</v>
      </c>
      <c r="J1025" s="199">
        <v>1310</v>
      </c>
      <c r="K1025" s="199">
        <f>ROUND(P1025*H1025,2)</f>
        <v>1310</v>
      </c>
      <c r="L1025" s="196" t="s">
        <v>126</v>
      </c>
      <c r="M1025" s="33"/>
      <c r="N1025" s="200" t="s">
        <v>1</v>
      </c>
      <c r="O1025" s="169" t="s">
        <v>37</v>
      </c>
      <c r="P1025" s="170">
        <f>I1025+J1025</f>
        <v>1310</v>
      </c>
      <c r="Q1025" s="170">
        <f>ROUND(I1025*H1025,2)</f>
        <v>0</v>
      </c>
      <c r="R1025" s="170">
        <f>ROUND(J1025*H1025,2)</f>
        <v>1310</v>
      </c>
      <c r="S1025" s="171">
        <v>0</v>
      </c>
      <c r="T1025" s="171">
        <f>S1025*H1025</f>
        <v>0</v>
      </c>
      <c r="U1025" s="171">
        <v>0</v>
      </c>
      <c r="V1025" s="171">
        <f>U1025*H1025</f>
        <v>0</v>
      </c>
      <c r="W1025" s="171">
        <v>0</v>
      </c>
      <c r="X1025" s="172">
        <f>W1025*H1025</f>
        <v>0</v>
      </c>
      <c r="Y1025" s="28"/>
      <c r="Z1025" s="28"/>
      <c r="AA1025" s="28"/>
      <c r="AB1025" s="28"/>
      <c r="AC1025" s="28"/>
      <c r="AD1025" s="28"/>
      <c r="AE1025" s="28"/>
      <c r="AR1025" s="173" t="s">
        <v>82</v>
      </c>
      <c r="AT1025" s="173" t="s">
        <v>1367</v>
      </c>
      <c r="AU1025" s="173" t="s">
        <v>82</v>
      </c>
      <c r="AY1025" s="14" t="s">
        <v>127</v>
      </c>
      <c r="BE1025" s="174">
        <f>IF(O1025="základní",K1025,0)</f>
        <v>1310</v>
      </c>
      <c r="BF1025" s="174">
        <f>IF(O1025="snížená",K1025,0)</f>
        <v>0</v>
      </c>
      <c r="BG1025" s="174">
        <f>IF(O1025="zákl. přenesená",K1025,0)</f>
        <v>0</v>
      </c>
      <c r="BH1025" s="174">
        <f>IF(O1025="sníž. přenesená",K1025,0)</f>
        <v>0</v>
      </c>
      <c r="BI1025" s="174">
        <f>IF(O1025="nulová",K1025,0)</f>
        <v>0</v>
      </c>
      <c r="BJ1025" s="14" t="s">
        <v>82</v>
      </c>
      <c r="BK1025" s="174">
        <f>ROUND(P1025*H1025,2)</f>
        <v>1310</v>
      </c>
      <c r="BL1025" s="14" t="s">
        <v>82</v>
      </c>
      <c r="BM1025" s="173" t="s">
        <v>2010</v>
      </c>
    </row>
    <row r="1026" spans="1:65" s="2" customFormat="1" ht="29.25">
      <c r="A1026" s="28"/>
      <c r="B1026" s="29"/>
      <c r="C1026" s="30"/>
      <c r="D1026" s="175" t="s">
        <v>129</v>
      </c>
      <c r="E1026" s="30"/>
      <c r="F1026" s="176" t="s">
        <v>2011</v>
      </c>
      <c r="G1026" s="30"/>
      <c r="H1026" s="30"/>
      <c r="I1026" s="30"/>
      <c r="J1026" s="30"/>
      <c r="K1026" s="30"/>
      <c r="L1026" s="30"/>
      <c r="M1026" s="33"/>
      <c r="N1026" s="177"/>
      <c r="O1026" s="178"/>
      <c r="P1026" s="65"/>
      <c r="Q1026" s="65"/>
      <c r="R1026" s="65"/>
      <c r="S1026" s="65"/>
      <c r="T1026" s="65"/>
      <c r="U1026" s="65"/>
      <c r="V1026" s="65"/>
      <c r="W1026" s="65"/>
      <c r="X1026" s="66"/>
      <c r="Y1026" s="28"/>
      <c r="Z1026" s="28"/>
      <c r="AA1026" s="28"/>
      <c r="AB1026" s="28"/>
      <c r="AC1026" s="28"/>
      <c r="AD1026" s="28"/>
      <c r="AE1026" s="28"/>
      <c r="AT1026" s="14" t="s">
        <v>129</v>
      </c>
      <c r="AU1026" s="14" t="s">
        <v>82</v>
      </c>
    </row>
    <row r="1027" spans="1:65" s="2" customFormat="1" ht="24.2" customHeight="1">
      <c r="A1027" s="28"/>
      <c r="B1027" s="29"/>
      <c r="C1027" s="194" t="s">
        <v>2012</v>
      </c>
      <c r="D1027" s="194" t="s">
        <v>1367</v>
      </c>
      <c r="E1027" s="195" t="s">
        <v>2013</v>
      </c>
      <c r="F1027" s="196" t="s">
        <v>2014</v>
      </c>
      <c r="G1027" s="197" t="s">
        <v>125</v>
      </c>
      <c r="H1027" s="198">
        <v>1</v>
      </c>
      <c r="I1027" s="199">
        <v>0</v>
      </c>
      <c r="J1027" s="199">
        <v>226</v>
      </c>
      <c r="K1027" s="199">
        <f>ROUND(P1027*H1027,2)</f>
        <v>226</v>
      </c>
      <c r="L1027" s="196" t="s">
        <v>126</v>
      </c>
      <c r="M1027" s="33"/>
      <c r="N1027" s="200" t="s">
        <v>1</v>
      </c>
      <c r="O1027" s="169" t="s">
        <v>37</v>
      </c>
      <c r="P1027" s="170">
        <f>I1027+J1027</f>
        <v>226</v>
      </c>
      <c r="Q1027" s="170">
        <f>ROUND(I1027*H1027,2)</f>
        <v>0</v>
      </c>
      <c r="R1027" s="170">
        <f>ROUND(J1027*H1027,2)</f>
        <v>226</v>
      </c>
      <c r="S1027" s="171">
        <v>0</v>
      </c>
      <c r="T1027" s="171">
        <f>S1027*H1027</f>
        <v>0</v>
      </c>
      <c r="U1027" s="171">
        <v>0</v>
      </c>
      <c r="V1027" s="171">
        <f>U1027*H1027</f>
        <v>0</v>
      </c>
      <c r="W1027" s="171">
        <v>0</v>
      </c>
      <c r="X1027" s="172">
        <f>W1027*H1027</f>
        <v>0</v>
      </c>
      <c r="Y1027" s="28"/>
      <c r="Z1027" s="28"/>
      <c r="AA1027" s="28"/>
      <c r="AB1027" s="28"/>
      <c r="AC1027" s="28"/>
      <c r="AD1027" s="28"/>
      <c r="AE1027" s="28"/>
      <c r="AR1027" s="173" t="s">
        <v>82</v>
      </c>
      <c r="AT1027" s="173" t="s">
        <v>1367</v>
      </c>
      <c r="AU1027" s="173" t="s">
        <v>82</v>
      </c>
      <c r="AY1027" s="14" t="s">
        <v>127</v>
      </c>
      <c r="BE1027" s="174">
        <f>IF(O1027="základní",K1027,0)</f>
        <v>226</v>
      </c>
      <c r="BF1027" s="174">
        <f>IF(O1027="snížená",K1027,0)</f>
        <v>0</v>
      </c>
      <c r="BG1027" s="174">
        <f>IF(O1027="zákl. přenesená",K1027,0)</f>
        <v>0</v>
      </c>
      <c r="BH1027" s="174">
        <f>IF(O1027="sníž. přenesená",K1027,0)</f>
        <v>0</v>
      </c>
      <c r="BI1027" s="174">
        <f>IF(O1027="nulová",K1027,0)</f>
        <v>0</v>
      </c>
      <c r="BJ1027" s="14" t="s">
        <v>82</v>
      </c>
      <c r="BK1027" s="174">
        <f>ROUND(P1027*H1027,2)</f>
        <v>226</v>
      </c>
      <c r="BL1027" s="14" t="s">
        <v>82</v>
      </c>
      <c r="BM1027" s="173" t="s">
        <v>2015</v>
      </c>
    </row>
    <row r="1028" spans="1:65" s="2" customFormat="1" ht="29.25">
      <c r="A1028" s="28"/>
      <c r="B1028" s="29"/>
      <c r="C1028" s="30"/>
      <c r="D1028" s="175" t="s">
        <v>129</v>
      </c>
      <c r="E1028" s="30"/>
      <c r="F1028" s="176" t="s">
        <v>2016</v>
      </c>
      <c r="G1028" s="30"/>
      <c r="H1028" s="30"/>
      <c r="I1028" s="30"/>
      <c r="J1028" s="30"/>
      <c r="K1028" s="30"/>
      <c r="L1028" s="30"/>
      <c r="M1028" s="33"/>
      <c r="N1028" s="177"/>
      <c r="O1028" s="178"/>
      <c r="P1028" s="65"/>
      <c r="Q1028" s="65"/>
      <c r="R1028" s="65"/>
      <c r="S1028" s="65"/>
      <c r="T1028" s="65"/>
      <c r="U1028" s="65"/>
      <c r="V1028" s="65"/>
      <c r="W1028" s="65"/>
      <c r="X1028" s="66"/>
      <c r="Y1028" s="28"/>
      <c r="Z1028" s="28"/>
      <c r="AA1028" s="28"/>
      <c r="AB1028" s="28"/>
      <c r="AC1028" s="28"/>
      <c r="AD1028" s="28"/>
      <c r="AE1028" s="28"/>
      <c r="AT1028" s="14" t="s">
        <v>129</v>
      </c>
      <c r="AU1028" s="14" t="s">
        <v>82</v>
      </c>
    </row>
    <row r="1029" spans="1:65" s="2" customFormat="1" ht="24.2" customHeight="1">
      <c r="A1029" s="28"/>
      <c r="B1029" s="29"/>
      <c r="C1029" s="194" t="s">
        <v>2017</v>
      </c>
      <c r="D1029" s="194" t="s">
        <v>1367</v>
      </c>
      <c r="E1029" s="195" t="s">
        <v>2018</v>
      </c>
      <c r="F1029" s="196" t="s">
        <v>2019</v>
      </c>
      <c r="G1029" s="197" t="s">
        <v>125</v>
      </c>
      <c r="H1029" s="198">
        <v>1</v>
      </c>
      <c r="I1029" s="199">
        <v>0</v>
      </c>
      <c r="J1029" s="199">
        <v>601</v>
      </c>
      <c r="K1029" s="199">
        <f>ROUND(P1029*H1029,2)</f>
        <v>601</v>
      </c>
      <c r="L1029" s="196" t="s">
        <v>126</v>
      </c>
      <c r="M1029" s="33"/>
      <c r="N1029" s="200" t="s">
        <v>1</v>
      </c>
      <c r="O1029" s="169" t="s">
        <v>37</v>
      </c>
      <c r="P1029" s="170">
        <f>I1029+J1029</f>
        <v>601</v>
      </c>
      <c r="Q1029" s="170">
        <f>ROUND(I1029*H1029,2)</f>
        <v>0</v>
      </c>
      <c r="R1029" s="170">
        <f>ROUND(J1029*H1029,2)</f>
        <v>601</v>
      </c>
      <c r="S1029" s="171">
        <v>0</v>
      </c>
      <c r="T1029" s="171">
        <f>S1029*H1029</f>
        <v>0</v>
      </c>
      <c r="U1029" s="171">
        <v>0</v>
      </c>
      <c r="V1029" s="171">
        <f>U1029*H1029</f>
        <v>0</v>
      </c>
      <c r="W1029" s="171">
        <v>0</v>
      </c>
      <c r="X1029" s="172">
        <f>W1029*H1029</f>
        <v>0</v>
      </c>
      <c r="Y1029" s="28"/>
      <c r="Z1029" s="28"/>
      <c r="AA1029" s="28"/>
      <c r="AB1029" s="28"/>
      <c r="AC1029" s="28"/>
      <c r="AD1029" s="28"/>
      <c r="AE1029" s="28"/>
      <c r="AR1029" s="173" t="s">
        <v>82</v>
      </c>
      <c r="AT1029" s="173" t="s">
        <v>1367</v>
      </c>
      <c r="AU1029" s="173" t="s">
        <v>82</v>
      </c>
      <c r="AY1029" s="14" t="s">
        <v>127</v>
      </c>
      <c r="BE1029" s="174">
        <f>IF(O1029="základní",K1029,0)</f>
        <v>601</v>
      </c>
      <c r="BF1029" s="174">
        <f>IF(O1029="snížená",K1029,0)</f>
        <v>0</v>
      </c>
      <c r="BG1029" s="174">
        <f>IF(O1029="zákl. přenesená",K1029,0)</f>
        <v>0</v>
      </c>
      <c r="BH1029" s="174">
        <f>IF(O1029="sníž. přenesená",K1029,0)</f>
        <v>0</v>
      </c>
      <c r="BI1029" s="174">
        <f>IF(O1029="nulová",K1029,0)</f>
        <v>0</v>
      </c>
      <c r="BJ1029" s="14" t="s">
        <v>82</v>
      </c>
      <c r="BK1029" s="174">
        <f>ROUND(P1029*H1029,2)</f>
        <v>601</v>
      </c>
      <c r="BL1029" s="14" t="s">
        <v>82</v>
      </c>
      <c r="BM1029" s="173" t="s">
        <v>2020</v>
      </c>
    </row>
    <row r="1030" spans="1:65" s="2" customFormat="1" ht="29.25">
      <c r="A1030" s="28"/>
      <c r="B1030" s="29"/>
      <c r="C1030" s="30"/>
      <c r="D1030" s="175" t="s">
        <v>129</v>
      </c>
      <c r="E1030" s="30"/>
      <c r="F1030" s="176" t="s">
        <v>2021</v>
      </c>
      <c r="G1030" s="30"/>
      <c r="H1030" s="30"/>
      <c r="I1030" s="30"/>
      <c r="J1030" s="30"/>
      <c r="K1030" s="30"/>
      <c r="L1030" s="30"/>
      <c r="M1030" s="33"/>
      <c r="N1030" s="177"/>
      <c r="O1030" s="178"/>
      <c r="P1030" s="65"/>
      <c r="Q1030" s="65"/>
      <c r="R1030" s="65"/>
      <c r="S1030" s="65"/>
      <c r="T1030" s="65"/>
      <c r="U1030" s="65"/>
      <c r="V1030" s="65"/>
      <c r="W1030" s="65"/>
      <c r="X1030" s="66"/>
      <c r="Y1030" s="28"/>
      <c r="Z1030" s="28"/>
      <c r="AA1030" s="28"/>
      <c r="AB1030" s="28"/>
      <c r="AC1030" s="28"/>
      <c r="AD1030" s="28"/>
      <c r="AE1030" s="28"/>
      <c r="AT1030" s="14" t="s">
        <v>129</v>
      </c>
      <c r="AU1030" s="14" t="s">
        <v>82</v>
      </c>
    </row>
    <row r="1031" spans="1:65" s="2" customFormat="1" ht="24.2" customHeight="1">
      <c r="A1031" s="28"/>
      <c r="B1031" s="29"/>
      <c r="C1031" s="194" t="s">
        <v>2022</v>
      </c>
      <c r="D1031" s="194" t="s">
        <v>1367</v>
      </c>
      <c r="E1031" s="195" t="s">
        <v>2023</v>
      </c>
      <c r="F1031" s="196" t="s">
        <v>2024</v>
      </c>
      <c r="G1031" s="197" t="s">
        <v>125</v>
      </c>
      <c r="H1031" s="198">
        <v>1</v>
      </c>
      <c r="I1031" s="199">
        <v>0</v>
      </c>
      <c r="J1031" s="199">
        <v>443</v>
      </c>
      <c r="K1031" s="199">
        <f>ROUND(P1031*H1031,2)</f>
        <v>443</v>
      </c>
      <c r="L1031" s="196" t="s">
        <v>126</v>
      </c>
      <c r="M1031" s="33"/>
      <c r="N1031" s="200" t="s">
        <v>1</v>
      </c>
      <c r="O1031" s="169" t="s">
        <v>37</v>
      </c>
      <c r="P1031" s="170">
        <f>I1031+J1031</f>
        <v>443</v>
      </c>
      <c r="Q1031" s="170">
        <f>ROUND(I1031*H1031,2)</f>
        <v>0</v>
      </c>
      <c r="R1031" s="170">
        <f>ROUND(J1031*H1031,2)</f>
        <v>443</v>
      </c>
      <c r="S1031" s="171">
        <v>0</v>
      </c>
      <c r="T1031" s="171">
        <f>S1031*H1031</f>
        <v>0</v>
      </c>
      <c r="U1031" s="171">
        <v>0</v>
      </c>
      <c r="V1031" s="171">
        <f>U1031*H1031</f>
        <v>0</v>
      </c>
      <c r="W1031" s="171">
        <v>0</v>
      </c>
      <c r="X1031" s="172">
        <f>W1031*H1031</f>
        <v>0</v>
      </c>
      <c r="Y1031" s="28"/>
      <c r="Z1031" s="28"/>
      <c r="AA1031" s="28"/>
      <c r="AB1031" s="28"/>
      <c r="AC1031" s="28"/>
      <c r="AD1031" s="28"/>
      <c r="AE1031" s="28"/>
      <c r="AR1031" s="173" t="s">
        <v>82</v>
      </c>
      <c r="AT1031" s="173" t="s">
        <v>1367</v>
      </c>
      <c r="AU1031" s="173" t="s">
        <v>82</v>
      </c>
      <c r="AY1031" s="14" t="s">
        <v>127</v>
      </c>
      <c r="BE1031" s="174">
        <f>IF(O1031="základní",K1031,0)</f>
        <v>443</v>
      </c>
      <c r="BF1031" s="174">
        <f>IF(O1031="snížená",K1031,0)</f>
        <v>0</v>
      </c>
      <c r="BG1031" s="174">
        <f>IF(O1031="zákl. přenesená",K1031,0)</f>
        <v>0</v>
      </c>
      <c r="BH1031" s="174">
        <f>IF(O1031="sníž. přenesená",K1031,0)</f>
        <v>0</v>
      </c>
      <c r="BI1031" s="174">
        <f>IF(O1031="nulová",K1031,0)</f>
        <v>0</v>
      </c>
      <c r="BJ1031" s="14" t="s">
        <v>82</v>
      </c>
      <c r="BK1031" s="174">
        <f>ROUND(P1031*H1031,2)</f>
        <v>443</v>
      </c>
      <c r="BL1031" s="14" t="s">
        <v>82</v>
      </c>
      <c r="BM1031" s="173" t="s">
        <v>2025</v>
      </c>
    </row>
    <row r="1032" spans="1:65" s="2" customFormat="1" ht="11.25">
      <c r="A1032" s="28"/>
      <c r="B1032" s="29"/>
      <c r="C1032" s="30"/>
      <c r="D1032" s="175" t="s">
        <v>129</v>
      </c>
      <c r="E1032" s="30"/>
      <c r="F1032" s="176" t="s">
        <v>2024</v>
      </c>
      <c r="G1032" s="30"/>
      <c r="H1032" s="30"/>
      <c r="I1032" s="30"/>
      <c r="J1032" s="30"/>
      <c r="K1032" s="30"/>
      <c r="L1032" s="30"/>
      <c r="M1032" s="33"/>
      <c r="N1032" s="177"/>
      <c r="O1032" s="178"/>
      <c r="P1032" s="65"/>
      <c r="Q1032" s="65"/>
      <c r="R1032" s="65"/>
      <c r="S1032" s="65"/>
      <c r="T1032" s="65"/>
      <c r="U1032" s="65"/>
      <c r="V1032" s="65"/>
      <c r="W1032" s="65"/>
      <c r="X1032" s="66"/>
      <c r="Y1032" s="28"/>
      <c r="Z1032" s="28"/>
      <c r="AA1032" s="28"/>
      <c r="AB1032" s="28"/>
      <c r="AC1032" s="28"/>
      <c r="AD1032" s="28"/>
      <c r="AE1032" s="28"/>
      <c r="AT1032" s="14" t="s">
        <v>129</v>
      </c>
      <c r="AU1032" s="14" t="s">
        <v>82</v>
      </c>
    </row>
    <row r="1033" spans="1:65" s="2" customFormat="1" ht="24.2" customHeight="1">
      <c r="A1033" s="28"/>
      <c r="B1033" s="29"/>
      <c r="C1033" s="194" t="s">
        <v>2026</v>
      </c>
      <c r="D1033" s="194" t="s">
        <v>1367</v>
      </c>
      <c r="E1033" s="195" t="s">
        <v>2027</v>
      </c>
      <c r="F1033" s="196" t="s">
        <v>2028</v>
      </c>
      <c r="G1033" s="197" t="s">
        <v>125</v>
      </c>
      <c r="H1033" s="198">
        <v>1</v>
      </c>
      <c r="I1033" s="199">
        <v>0</v>
      </c>
      <c r="J1033" s="199">
        <v>474</v>
      </c>
      <c r="K1033" s="199">
        <f>ROUND(P1033*H1033,2)</f>
        <v>474</v>
      </c>
      <c r="L1033" s="196" t="s">
        <v>126</v>
      </c>
      <c r="M1033" s="33"/>
      <c r="N1033" s="200" t="s">
        <v>1</v>
      </c>
      <c r="O1033" s="169" t="s">
        <v>37</v>
      </c>
      <c r="P1033" s="170">
        <f>I1033+J1033</f>
        <v>474</v>
      </c>
      <c r="Q1033" s="170">
        <f>ROUND(I1033*H1033,2)</f>
        <v>0</v>
      </c>
      <c r="R1033" s="170">
        <f>ROUND(J1033*H1033,2)</f>
        <v>474</v>
      </c>
      <c r="S1033" s="171">
        <v>0</v>
      </c>
      <c r="T1033" s="171">
        <f>S1033*H1033</f>
        <v>0</v>
      </c>
      <c r="U1033" s="171">
        <v>0</v>
      </c>
      <c r="V1033" s="171">
        <f>U1033*H1033</f>
        <v>0</v>
      </c>
      <c r="W1033" s="171">
        <v>0</v>
      </c>
      <c r="X1033" s="172">
        <f>W1033*H1033</f>
        <v>0</v>
      </c>
      <c r="Y1033" s="28"/>
      <c r="Z1033" s="28"/>
      <c r="AA1033" s="28"/>
      <c r="AB1033" s="28"/>
      <c r="AC1033" s="28"/>
      <c r="AD1033" s="28"/>
      <c r="AE1033" s="28"/>
      <c r="AR1033" s="173" t="s">
        <v>82</v>
      </c>
      <c r="AT1033" s="173" t="s">
        <v>1367</v>
      </c>
      <c r="AU1033" s="173" t="s">
        <v>82</v>
      </c>
      <c r="AY1033" s="14" t="s">
        <v>127</v>
      </c>
      <c r="BE1033" s="174">
        <f>IF(O1033="základní",K1033,0)</f>
        <v>474</v>
      </c>
      <c r="BF1033" s="174">
        <f>IF(O1033="snížená",K1033,0)</f>
        <v>0</v>
      </c>
      <c r="BG1033" s="174">
        <f>IF(O1033="zákl. přenesená",K1033,0)</f>
        <v>0</v>
      </c>
      <c r="BH1033" s="174">
        <f>IF(O1033="sníž. přenesená",K1033,0)</f>
        <v>0</v>
      </c>
      <c r="BI1033" s="174">
        <f>IF(O1033="nulová",K1033,0)</f>
        <v>0</v>
      </c>
      <c r="BJ1033" s="14" t="s">
        <v>82</v>
      </c>
      <c r="BK1033" s="174">
        <f>ROUND(P1033*H1033,2)</f>
        <v>474</v>
      </c>
      <c r="BL1033" s="14" t="s">
        <v>82</v>
      </c>
      <c r="BM1033" s="173" t="s">
        <v>2029</v>
      </c>
    </row>
    <row r="1034" spans="1:65" s="2" customFormat="1" ht="11.25">
      <c r="A1034" s="28"/>
      <c r="B1034" s="29"/>
      <c r="C1034" s="30"/>
      <c r="D1034" s="175" t="s">
        <v>129</v>
      </c>
      <c r="E1034" s="30"/>
      <c r="F1034" s="176" t="s">
        <v>2028</v>
      </c>
      <c r="G1034" s="30"/>
      <c r="H1034" s="30"/>
      <c r="I1034" s="30"/>
      <c r="J1034" s="30"/>
      <c r="K1034" s="30"/>
      <c r="L1034" s="30"/>
      <c r="M1034" s="33"/>
      <c r="N1034" s="177"/>
      <c r="O1034" s="178"/>
      <c r="P1034" s="65"/>
      <c r="Q1034" s="65"/>
      <c r="R1034" s="65"/>
      <c r="S1034" s="65"/>
      <c r="T1034" s="65"/>
      <c r="U1034" s="65"/>
      <c r="V1034" s="65"/>
      <c r="W1034" s="65"/>
      <c r="X1034" s="66"/>
      <c r="Y1034" s="28"/>
      <c r="Z1034" s="28"/>
      <c r="AA1034" s="28"/>
      <c r="AB1034" s="28"/>
      <c r="AC1034" s="28"/>
      <c r="AD1034" s="28"/>
      <c r="AE1034" s="28"/>
      <c r="AT1034" s="14" t="s">
        <v>129</v>
      </c>
      <c r="AU1034" s="14" t="s">
        <v>82</v>
      </c>
    </row>
    <row r="1035" spans="1:65" s="2" customFormat="1" ht="24">
      <c r="A1035" s="28"/>
      <c r="B1035" s="29"/>
      <c r="C1035" s="194" t="s">
        <v>2030</v>
      </c>
      <c r="D1035" s="194" t="s">
        <v>1367</v>
      </c>
      <c r="E1035" s="195" t="s">
        <v>2031</v>
      </c>
      <c r="F1035" s="196" t="s">
        <v>2032</v>
      </c>
      <c r="G1035" s="197" t="s">
        <v>125</v>
      </c>
      <c r="H1035" s="198">
        <v>1</v>
      </c>
      <c r="I1035" s="199">
        <v>0</v>
      </c>
      <c r="J1035" s="199">
        <v>262</v>
      </c>
      <c r="K1035" s="199">
        <f>ROUND(P1035*H1035,2)</f>
        <v>262</v>
      </c>
      <c r="L1035" s="196" t="s">
        <v>126</v>
      </c>
      <c r="M1035" s="33"/>
      <c r="N1035" s="200" t="s">
        <v>1</v>
      </c>
      <c r="O1035" s="169" t="s">
        <v>37</v>
      </c>
      <c r="P1035" s="170">
        <f>I1035+J1035</f>
        <v>262</v>
      </c>
      <c r="Q1035" s="170">
        <f>ROUND(I1035*H1035,2)</f>
        <v>0</v>
      </c>
      <c r="R1035" s="170">
        <f>ROUND(J1035*H1035,2)</f>
        <v>262</v>
      </c>
      <c r="S1035" s="171">
        <v>0</v>
      </c>
      <c r="T1035" s="171">
        <f>S1035*H1035</f>
        <v>0</v>
      </c>
      <c r="U1035" s="171">
        <v>0</v>
      </c>
      <c r="V1035" s="171">
        <f>U1035*H1035</f>
        <v>0</v>
      </c>
      <c r="W1035" s="171">
        <v>0</v>
      </c>
      <c r="X1035" s="172">
        <f>W1035*H1035</f>
        <v>0</v>
      </c>
      <c r="Y1035" s="28"/>
      <c r="Z1035" s="28"/>
      <c r="AA1035" s="28"/>
      <c r="AB1035" s="28"/>
      <c r="AC1035" s="28"/>
      <c r="AD1035" s="28"/>
      <c r="AE1035" s="28"/>
      <c r="AR1035" s="173" t="s">
        <v>82</v>
      </c>
      <c r="AT1035" s="173" t="s">
        <v>1367</v>
      </c>
      <c r="AU1035" s="173" t="s">
        <v>82</v>
      </c>
      <c r="AY1035" s="14" t="s">
        <v>127</v>
      </c>
      <c r="BE1035" s="174">
        <f>IF(O1035="základní",K1035,0)</f>
        <v>262</v>
      </c>
      <c r="BF1035" s="174">
        <f>IF(O1035="snížená",K1035,0)</f>
        <v>0</v>
      </c>
      <c r="BG1035" s="174">
        <f>IF(O1035="zákl. přenesená",K1035,0)</f>
        <v>0</v>
      </c>
      <c r="BH1035" s="174">
        <f>IF(O1035="sníž. přenesená",K1035,0)</f>
        <v>0</v>
      </c>
      <c r="BI1035" s="174">
        <f>IF(O1035="nulová",K1035,0)</f>
        <v>0</v>
      </c>
      <c r="BJ1035" s="14" t="s">
        <v>82</v>
      </c>
      <c r="BK1035" s="174">
        <f>ROUND(P1035*H1035,2)</f>
        <v>262</v>
      </c>
      <c r="BL1035" s="14" t="s">
        <v>82</v>
      </c>
      <c r="BM1035" s="173" t="s">
        <v>2033</v>
      </c>
    </row>
    <row r="1036" spans="1:65" s="2" customFormat="1" ht="11.25">
      <c r="A1036" s="28"/>
      <c r="B1036" s="29"/>
      <c r="C1036" s="30"/>
      <c r="D1036" s="175" t="s">
        <v>129</v>
      </c>
      <c r="E1036" s="30"/>
      <c r="F1036" s="176" t="s">
        <v>2032</v>
      </c>
      <c r="G1036" s="30"/>
      <c r="H1036" s="30"/>
      <c r="I1036" s="30"/>
      <c r="J1036" s="30"/>
      <c r="K1036" s="30"/>
      <c r="L1036" s="30"/>
      <c r="M1036" s="33"/>
      <c r="N1036" s="177"/>
      <c r="O1036" s="178"/>
      <c r="P1036" s="65"/>
      <c r="Q1036" s="65"/>
      <c r="R1036" s="65"/>
      <c r="S1036" s="65"/>
      <c r="T1036" s="65"/>
      <c r="U1036" s="65"/>
      <c r="V1036" s="65"/>
      <c r="W1036" s="65"/>
      <c r="X1036" s="66"/>
      <c r="Y1036" s="28"/>
      <c r="Z1036" s="28"/>
      <c r="AA1036" s="28"/>
      <c r="AB1036" s="28"/>
      <c r="AC1036" s="28"/>
      <c r="AD1036" s="28"/>
      <c r="AE1036" s="28"/>
      <c r="AT1036" s="14" t="s">
        <v>129</v>
      </c>
      <c r="AU1036" s="14" t="s">
        <v>82</v>
      </c>
    </row>
    <row r="1037" spans="1:65" s="2" customFormat="1" ht="24.2" customHeight="1">
      <c r="A1037" s="28"/>
      <c r="B1037" s="29"/>
      <c r="C1037" s="194" t="s">
        <v>2034</v>
      </c>
      <c r="D1037" s="194" t="s">
        <v>1367</v>
      </c>
      <c r="E1037" s="195" t="s">
        <v>2035</v>
      </c>
      <c r="F1037" s="196" t="s">
        <v>2036</v>
      </c>
      <c r="G1037" s="197" t="s">
        <v>125</v>
      </c>
      <c r="H1037" s="198">
        <v>1</v>
      </c>
      <c r="I1037" s="199">
        <v>0</v>
      </c>
      <c r="J1037" s="199">
        <v>244</v>
      </c>
      <c r="K1037" s="199">
        <f>ROUND(P1037*H1037,2)</f>
        <v>244</v>
      </c>
      <c r="L1037" s="196" t="s">
        <v>126</v>
      </c>
      <c r="M1037" s="33"/>
      <c r="N1037" s="200" t="s">
        <v>1</v>
      </c>
      <c r="O1037" s="169" t="s">
        <v>37</v>
      </c>
      <c r="P1037" s="170">
        <f>I1037+J1037</f>
        <v>244</v>
      </c>
      <c r="Q1037" s="170">
        <f>ROUND(I1037*H1037,2)</f>
        <v>0</v>
      </c>
      <c r="R1037" s="170">
        <f>ROUND(J1037*H1037,2)</f>
        <v>244</v>
      </c>
      <c r="S1037" s="171">
        <v>0</v>
      </c>
      <c r="T1037" s="171">
        <f>S1037*H1037</f>
        <v>0</v>
      </c>
      <c r="U1037" s="171">
        <v>0</v>
      </c>
      <c r="V1037" s="171">
        <f>U1037*H1037</f>
        <v>0</v>
      </c>
      <c r="W1037" s="171">
        <v>0</v>
      </c>
      <c r="X1037" s="172">
        <f>W1037*H1037</f>
        <v>0</v>
      </c>
      <c r="Y1037" s="28"/>
      <c r="Z1037" s="28"/>
      <c r="AA1037" s="28"/>
      <c r="AB1037" s="28"/>
      <c r="AC1037" s="28"/>
      <c r="AD1037" s="28"/>
      <c r="AE1037" s="28"/>
      <c r="AR1037" s="173" t="s">
        <v>82</v>
      </c>
      <c r="AT1037" s="173" t="s">
        <v>1367</v>
      </c>
      <c r="AU1037" s="173" t="s">
        <v>82</v>
      </c>
      <c r="AY1037" s="14" t="s">
        <v>127</v>
      </c>
      <c r="BE1037" s="174">
        <f>IF(O1037="základní",K1037,0)</f>
        <v>244</v>
      </c>
      <c r="BF1037" s="174">
        <f>IF(O1037="snížená",K1037,0)</f>
        <v>0</v>
      </c>
      <c r="BG1037" s="174">
        <f>IF(O1037="zákl. přenesená",K1037,0)</f>
        <v>0</v>
      </c>
      <c r="BH1037" s="174">
        <f>IF(O1037="sníž. přenesená",K1037,0)</f>
        <v>0</v>
      </c>
      <c r="BI1037" s="174">
        <f>IF(O1037="nulová",K1037,0)</f>
        <v>0</v>
      </c>
      <c r="BJ1037" s="14" t="s">
        <v>82</v>
      </c>
      <c r="BK1037" s="174">
        <f>ROUND(P1037*H1037,2)</f>
        <v>244</v>
      </c>
      <c r="BL1037" s="14" t="s">
        <v>82</v>
      </c>
      <c r="BM1037" s="173" t="s">
        <v>2037</v>
      </c>
    </row>
    <row r="1038" spans="1:65" s="2" customFormat="1" ht="11.25">
      <c r="A1038" s="28"/>
      <c r="B1038" s="29"/>
      <c r="C1038" s="30"/>
      <c r="D1038" s="175" t="s">
        <v>129</v>
      </c>
      <c r="E1038" s="30"/>
      <c r="F1038" s="176" t="s">
        <v>2036</v>
      </c>
      <c r="G1038" s="30"/>
      <c r="H1038" s="30"/>
      <c r="I1038" s="30"/>
      <c r="J1038" s="30"/>
      <c r="K1038" s="30"/>
      <c r="L1038" s="30"/>
      <c r="M1038" s="33"/>
      <c r="N1038" s="177"/>
      <c r="O1038" s="178"/>
      <c r="P1038" s="65"/>
      <c r="Q1038" s="65"/>
      <c r="R1038" s="65"/>
      <c r="S1038" s="65"/>
      <c r="T1038" s="65"/>
      <c r="U1038" s="65"/>
      <c r="V1038" s="65"/>
      <c r="W1038" s="65"/>
      <c r="X1038" s="66"/>
      <c r="Y1038" s="28"/>
      <c r="Z1038" s="28"/>
      <c r="AA1038" s="28"/>
      <c r="AB1038" s="28"/>
      <c r="AC1038" s="28"/>
      <c r="AD1038" s="28"/>
      <c r="AE1038" s="28"/>
      <c r="AT1038" s="14" t="s">
        <v>129</v>
      </c>
      <c r="AU1038" s="14" t="s">
        <v>82</v>
      </c>
    </row>
    <row r="1039" spans="1:65" s="2" customFormat="1" ht="24.2" customHeight="1">
      <c r="A1039" s="28"/>
      <c r="B1039" s="29"/>
      <c r="C1039" s="194" t="s">
        <v>2038</v>
      </c>
      <c r="D1039" s="194" t="s">
        <v>1367</v>
      </c>
      <c r="E1039" s="195" t="s">
        <v>2039</v>
      </c>
      <c r="F1039" s="196" t="s">
        <v>2040</v>
      </c>
      <c r="G1039" s="197" t="s">
        <v>125</v>
      </c>
      <c r="H1039" s="198">
        <v>1</v>
      </c>
      <c r="I1039" s="199">
        <v>0</v>
      </c>
      <c r="J1039" s="199">
        <v>127</v>
      </c>
      <c r="K1039" s="199">
        <f>ROUND(P1039*H1039,2)</f>
        <v>127</v>
      </c>
      <c r="L1039" s="196" t="s">
        <v>126</v>
      </c>
      <c r="M1039" s="33"/>
      <c r="N1039" s="200" t="s">
        <v>1</v>
      </c>
      <c r="O1039" s="169" t="s">
        <v>37</v>
      </c>
      <c r="P1039" s="170">
        <f>I1039+J1039</f>
        <v>127</v>
      </c>
      <c r="Q1039" s="170">
        <f>ROUND(I1039*H1039,2)</f>
        <v>0</v>
      </c>
      <c r="R1039" s="170">
        <f>ROUND(J1039*H1039,2)</f>
        <v>127</v>
      </c>
      <c r="S1039" s="171">
        <v>0</v>
      </c>
      <c r="T1039" s="171">
        <f>S1039*H1039</f>
        <v>0</v>
      </c>
      <c r="U1039" s="171">
        <v>0</v>
      </c>
      <c r="V1039" s="171">
        <f>U1039*H1039</f>
        <v>0</v>
      </c>
      <c r="W1039" s="171">
        <v>0</v>
      </c>
      <c r="X1039" s="172">
        <f>W1039*H1039</f>
        <v>0</v>
      </c>
      <c r="Y1039" s="28"/>
      <c r="Z1039" s="28"/>
      <c r="AA1039" s="28"/>
      <c r="AB1039" s="28"/>
      <c r="AC1039" s="28"/>
      <c r="AD1039" s="28"/>
      <c r="AE1039" s="28"/>
      <c r="AR1039" s="173" t="s">
        <v>82</v>
      </c>
      <c r="AT1039" s="173" t="s">
        <v>1367</v>
      </c>
      <c r="AU1039" s="173" t="s">
        <v>82</v>
      </c>
      <c r="AY1039" s="14" t="s">
        <v>127</v>
      </c>
      <c r="BE1039" s="174">
        <f>IF(O1039="základní",K1039,0)</f>
        <v>127</v>
      </c>
      <c r="BF1039" s="174">
        <f>IF(O1039="snížená",K1039,0)</f>
        <v>0</v>
      </c>
      <c r="BG1039" s="174">
        <f>IF(O1039="zákl. přenesená",K1039,0)</f>
        <v>0</v>
      </c>
      <c r="BH1039" s="174">
        <f>IF(O1039="sníž. přenesená",K1039,0)</f>
        <v>0</v>
      </c>
      <c r="BI1039" s="174">
        <f>IF(O1039="nulová",K1039,0)</f>
        <v>0</v>
      </c>
      <c r="BJ1039" s="14" t="s">
        <v>82</v>
      </c>
      <c r="BK1039" s="174">
        <f>ROUND(P1039*H1039,2)</f>
        <v>127</v>
      </c>
      <c r="BL1039" s="14" t="s">
        <v>82</v>
      </c>
      <c r="BM1039" s="173" t="s">
        <v>2041</v>
      </c>
    </row>
    <row r="1040" spans="1:65" s="2" customFormat="1" ht="11.25">
      <c r="A1040" s="28"/>
      <c r="B1040" s="29"/>
      <c r="C1040" s="30"/>
      <c r="D1040" s="175" t="s">
        <v>129</v>
      </c>
      <c r="E1040" s="30"/>
      <c r="F1040" s="176" t="s">
        <v>2040</v>
      </c>
      <c r="G1040" s="30"/>
      <c r="H1040" s="30"/>
      <c r="I1040" s="30"/>
      <c r="J1040" s="30"/>
      <c r="K1040" s="30"/>
      <c r="L1040" s="30"/>
      <c r="M1040" s="33"/>
      <c r="N1040" s="177"/>
      <c r="O1040" s="178"/>
      <c r="P1040" s="65"/>
      <c r="Q1040" s="65"/>
      <c r="R1040" s="65"/>
      <c r="S1040" s="65"/>
      <c r="T1040" s="65"/>
      <c r="U1040" s="65"/>
      <c r="V1040" s="65"/>
      <c r="W1040" s="65"/>
      <c r="X1040" s="66"/>
      <c r="Y1040" s="28"/>
      <c r="Z1040" s="28"/>
      <c r="AA1040" s="28"/>
      <c r="AB1040" s="28"/>
      <c r="AC1040" s="28"/>
      <c r="AD1040" s="28"/>
      <c r="AE1040" s="28"/>
      <c r="AT1040" s="14" t="s">
        <v>129</v>
      </c>
      <c r="AU1040" s="14" t="s">
        <v>82</v>
      </c>
    </row>
    <row r="1041" spans="1:65" s="2" customFormat="1" ht="24.2" customHeight="1">
      <c r="A1041" s="28"/>
      <c r="B1041" s="29"/>
      <c r="C1041" s="194" t="s">
        <v>2042</v>
      </c>
      <c r="D1041" s="194" t="s">
        <v>1367</v>
      </c>
      <c r="E1041" s="195" t="s">
        <v>2043</v>
      </c>
      <c r="F1041" s="196" t="s">
        <v>2044</v>
      </c>
      <c r="G1041" s="197" t="s">
        <v>125</v>
      </c>
      <c r="H1041" s="198">
        <v>1</v>
      </c>
      <c r="I1041" s="199">
        <v>0</v>
      </c>
      <c r="J1041" s="199">
        <v>189</v>
      </c>
      <c r="K1041" s="199">
        <f>ROUND(P1041*H1041,2)</f>
        <v>189</v>
      </c>
      <c r="L1041" s="196" t="s">
        <v>126</v>
      </c>
      <c r="M1041" s="33"/>
      <c r="N1041" s="200" t="s">
        <v>1</v>
      </c>
      <c r="O1041" s="169" t="s">
        <v>37</v>
      </c>
      <c r="P1041" s="170">
        <f>I1041+J1041</f>
        <v>189</v>
      </c>
      <c r="Q1041" s="170">
        <f>ROUND(I1041*H1041,2)</f>
        <v>0</v>
      </c>
      <c r="R1041" s="170">
        <f>ROUND(J1041*H1041,2)</f>
        <v>189</v>
      </c>
      <c r="S1041" s="171">
        <v>0</v>
      </c>
      <c r="T1041" s="171">
        <f>S1041*H1041</f>
        <v>0</v>
      </c>
      <c r="U1041" s="171">
        <v>0</v>
      </c>
      <c r="V1041" s="171">
        <f>U1041*H1041</f>
        <v>0</v>
      </c>
      <c r="W1041" s="171">
        <v>0</v>
      </c>
      <c r="X1041" s="172">
        <f>W1041*H1041</f>
        <v>0</v>
      </c>
      <c r="Y1041" s="28"/>
      <c r="Z1041" s="28"/>
      <c r="AA1041" s="28"/>
      <c r="AB1041" s="28"/>
      <c r="AC1041" s="28"/>
      <c r="AD1041" s="28"/>
      <c r="AE1041" s="28"/>
      <c r="AR1041" s="173" t="s">
        <v>82</v>
      </c>
      <c r="AT1041" s="173" t="s">
        <v>1367</v>
      </c>
      <c r="AU1041" s="173" t="s">
        <v>82</v>
      </c>
      <c r="AY1041" s="14" t="s">
        <v>127</v>
      </c>
      <c r="BE1041" s="174">
        <f>IF(O1041="základní",K1041,0)</f>
        <v>189</v>
      </c>
      <c r="BF1041" s="174">
        <f>IF(O1041="snížená",K1041,0)</f>
        <v>0</v>
      </c>
      <c r="BG1041" s="174">
        <f>IF(O1041="zákl. přenesená",K1041,0)</f>
        <v>0</v>
      </c>
      <c r="BH1041" s="174">
        <f>IF(O1041="sníž. přenesená",K1041,0)</f>
        <v>0</v>
      </c>
      <c r="BI1041" s="174">
        <f>IF(O1041="nulová",K1041,0)</f>
        <v>0</v>
      </c>
      <c r="BJ1041" s="14" t="s">
        <v>82</v>
      </c>
      <c r="BK1041" s="174">
        <f>ROUND(P1041*H1041,2)</f>
        <v>189</v>
      </c>
      <c r="BL1041" s="14" t="s">
        <v>82</v>
      </c>
      <c r="BM1041" s="173" t="s">
        <v>2045</v>
      </c>
    </row>
    <row r="1042" spans="1:65" s="2" customFormat="1" ht="11.25">
      <c r="A1042" s="28"/>
      <c r="B1042" s="29"/>
      <c r="C1042" s="30"/>
      <c r="D1042" s="175" t="s">
        <v>129</v>
      </c>
      <c r="E1042" s="30"/>
      <c r="F1042" s="176" t="s">
        <v>2044</v>
      </c>
      <c r="G1042" s="30"/>
      <c r="H1042" s="30"/>
      <c r="I1042" s="30"/>
      <c r="J1042" s="30"/>
      <c r="K1042" s="30"/>
      <c r="L1042" s="30"/>
      <c r="M1042" s="33"/>
      <c r="N1042" s="177"/>
      <c r="O1042" s="178"/>
      <c r="P1042" s="65"/>
      <c r="Q1042" s="65"/>
      <c r="R1042" s="65"/>
      <c r="S1042" s="65"/>
      <c r="T1042" s="65"/>
      <c r="U1042" s="65"/>
      <c r="V1042" s="65"/>
      <c r="W1042" s="65"/>
      <c r="X1042" s="66"/>
      <c r="Y1042" s="28"/>
      <c r="Z1042" s="28"/>
      <c r="AA1042" s="28"/>
      <c r="AB1042" s="28"/>
      <c r="AC1042" s="28"/>
      <c r="AD1042" s="28"/>
      <c r="AE1042" s="28"/>
      <c r="AT1042" s="14" t="s">
        <v>129</v>
      </c>
      <c r="AU1042" s="14" t="s">
        <v>82</v>
      </c>
    </row>
    <row r="1043" spans="1:65" s="2" customFormat="1" ht="24">
      <c r="A1043" s="28"/>
      <c r="B1043" s="29"/>
      <c r="C1043" s="194" t="s">
        <v>2046</v>
      </c>
      <c r="D1043" s="194" t="s">
        <v>1367</v>
      </c>
      <c r="E1043" s="195" t="s">
        <v>2047</v>
      </c>
      <c r="F1043" s="196" t="s">
        <v>2048</v>
      </c>
      <c r="G1043" s="197" t="s">
        <v>125</v>
      </c>
      <c r="H1043" s="198">
        <v>4</v>
      </c>
      <c r="I1043" s="199">
        <v>0</v>
      </c>
      <c r="J1043" s="199">
        <v>3500</v>
      </c>
      <c r="K1043" s="199">
        <f>ROUND(P1043*H1043,2)</f>
        <v>14000</v>
      </c>
      <c r="L1043" s="196" t="s">
        <v>126</v>
      </c>
      <c r="M1043" s="33"/>
      <c r="N1043" s="200" t="s">
        <v>1</v>
      </c>
      <c r="O1043" s="169" t="s">
        <v>37</v>
      </c>
      <c r="P1043" s="170">
        <f>I1043+J1043</f>
        <v>3500</v>
      </c>
      <c r="Q1043" s="170">
        <f>ROUND(I1043*H1043,2)</f>
        <v>0</v>
      </c>
      <c r="R1043" s="170">
        <f>ROUND(J1043*H1043,2)</f>
        <v>14000</v>
      </c>
      <c r="S1043" s="171">
        <v>0</v>
      </c>
      <c r="T1043" s="171">
        <f>S1043*H1043</f>
        <v>0</v>
      </c>
      <c r="U1043" s="171">
        <v>0</v>
      </c>
      <c r="V1043" s="171">
        <f>U1043*H1043</f>
        <v>0</v>
      </c>
      <c r="W1043" s="171">
        <v>0</v>
      </c>
      <c r="X1043" s="172">
        <f>W1043*H1043</f>
        <v>0</v>
      </c>
      <c r="Y1043" s="28"/>
      <c r="Z1043" s="28"/>
      <c r="AA1043" s="28"/>
      <c r="AB1043" s="28"/>
      <c r="AC1043" s="28"/>
      <c r="AD1043" s="28"/>
      <c r="AE1043" s="28"/>
      <c r="AR1043" s="173" t="s">
        <v>82</v>
      </c>
      <c r="AT1043" s="173" t="s">
        <v>1367</v>
      </c>
      <c r="AU1043" s="173" t="s">
        <v>82</v>
      </c>
      <c r="AY1043" s="14" t="s">
        <v>127</v>
      </c>
      <c r="BE1043" s="174">
        <f>IF(O1043="základní",K1043,0)</f>
        <v>14000</v>
      </c>
      <c r="BF1043" s="174">
        <f>IF(O1043="snížená",K1043,0)</f>
        <v>0</v>
      </c>
      <c r="BG1043" s="174">
        <f>IF(O1043="zákl. přenesená",K1043,0)</f>
        <v>0</v>
      </c>
      <c r="BH1043" s="174">
        <f>IF(O1043="sníž. přenesená",K1043,0)</f>
        <v>0</v>
      </c>
      <c r="BI1043" s="174">
        <f>IF(O1043="nulová",K1043,0)</f>
        <v>0</v>
      </c>
      <c r="BJ1043" s="14" t="s">
        <v>82</v>
      </c>
      <c r="BK1043" s="174">
        <f>ROUND(P1043*H1043,2)</f>
        <v>14000</v>
      </c>
      <c r="BL1043" s="14" t="s">
        <v>82</v>
      </c>
      <c r="BM1043" s="173" t="s">
        <v>2049</v>
      </c>
    </row>
    <row r="1044" spans="1:65" s="2" customFormat="1" ht="19.5">
      <c r="A1044" s="28"/>
      <c r="B1044" s="29"/>
      <c r="C1044" s="30"/>
      <c r="D1044" s="175" t="s">
        <v>129</v>
      </c>
      <c r="E1044" s="30"/>
      <c r="F1044" s="176" t="s">
        <v>2050</v>
      </c>
      <c r="G1044" s="30"/>
      <c r="H1044" s="30"/>
      <c r="I1044" s="30"/>
      <c r="J1044" s="30"/>
      <c r="K1044" s="30"/>
      <c r="L1044" s="30"/>
      <c r="M1044" s="33"/>
      <c r="N1044" s="177"/>
      <c r="O1044" s="178"/>
      <c r="P1044" s="65"/>
      <c r="Q1044" s="65"/>
      <c r="R1044" s="65"/>
      <c r="S1044" s="65"/>
      <c r="T1044" s="65"/>
      <c r="U1044" s="65"/>
      <c r="V1044" s="65"/>
      <c r="W1044" s="65"/>
      <c r="X1044" s="66"/>
      <c r="Y1044" s="28"/>
      <c r="Z1044" s="28"/>
      <c r="AA1044" s="28"/>
      <c r="AB1044" s="28"/>
      <c r="AC1044" s="28"/>
      <c r="AD1044" s="28"/>
      <c r="AE1044" s="28"/>
      <c r="AT1044" s="14" t="s">
        <v>129</v>
      </c>
      <c r="AU1044" s="14" t="s">
        <v>82</v>
      </c>
    </row>
    <row r="1045" spans="1:65" s="2" customFormat="1" ht="24.2" customHeight="1">
      <c r="A1045" s="28"/>
      <c r="B1045" s="29"/>
      <c r="C1045" s="194" t="s">
        <v>2051</v>
      </c>
      <c r="D1045" s="194" t="s">
        <v>1367</v>
      </c>
      <c r="E1045" s="195" t="s">
        <v>2052</v>
      </c>
      <c r="F1045" s="196" t="s">
        <v>2053</v>
      </c>
      <c r="G1045" s="197" t="s">
        <v>125</v>
      </c>
      <c r="H1045" s="198">
        <v>1</v>
      </c>
      <c r="I1045" s="199">
        <v>0</v>
      </c>
      <c r="J1045" s="199">
        <v>79200</v>
      </c>
      <c r="K1045" s="199">
        <f>ROUND(P1045*H1045,2)</f>
        <v>79200</v>
      </c>
      <c r="L1045" s="196" t="s">
        <v>126</v>
      </c>
      <c r="M1045" s="33"/>
      <c r="N1045" s="200" t="s">
        <v>1</v>
      </c>
      <c r="O1045" s="169" t="s">
        <v>37</v>
      </c>
      <c r="P1045" s="170">
        <f>I1045+J1045</f>
        <v>79200</v>
      </c>
      <c r="Q1045" s="170">
        <f>ROUND(I1045*H1045,2)</f>
        <v>0</v>
      </c>
      <c r="R1045" s="170">
        <f>ROUND(J1045*H1045,2)</f>
        <v>79200</v>
      </c>
      <c r="S1045" s="171">
        <v>0</v>
      </c>
      <c r="T1045" s="171">
        <f>S1045*H1045</f>
        <v>0</v>
      </c>
      <c r="U1045" s="171">
        <v>0</v>
      </c>
      <c r="V1045" s="171">
        <f>U1045*H1045</f>
        <v>0</v>
      </c>
      <c r="W1045" s="171">
        <v>0</v>
      </c>
      <c r="X1045" s="172">
        <f>W1045*H1045</f>
        <v>0</v>
      </c>
      <c r="Y1045" s="28"/>
      <c r="Z1045" s="28"/>
      <c r="AA1045" s="28"/>
      <c r="AB1045" s="28"/>
      <c r="AC1045" s="28"/>
      <c r="AD1045" s="28"/>
      <c r="AE1045" s="28"/>
      <c r="AR1045" s="173" t="s">
        <v>82</v>
      </c>
      <c r="AT1045" s="173" t="s">
        <v>1367</v>
      </c>
      <c r="AU1045" s="173" t="s">
        <v>82</v>
      </c>
      <c r="AY1045" s="14" t="s">
        <v>127</v>
      </c>
      <c r="BE1045" s="174">
        <f>IF(O1045="základní",K1045,0)</f>
        <v>79200</v>
      </c>
      <c r="BF1045" s="174">
        <f>IF(O1045="snížená",K1045,0)</f>
        <v>0</v>
      </c>
      <c r="BG1045" s="174">
        <f>IF(O1045="zákl. přenesená",K1045,0)</f>
        <v>0</v>
      </c>
      <c r="BH1045" s="174">
        <f>IF(O1045="sníž. přenesená",K1045,0)</f>
        <v>0</v>
      </c>
      <c r="BI1045" s="174">
        <f>IF(O1045="nulová",K1045,0)</f>
        <v>0</v>
      </c>
      <c r="BJ1045" s="14" t="s">
        <v>82</v>
      </c>
      <c r="BK1045" s="174">
        <f>ROUND(P1045*H1045,2)</f>
        <v>79200</v>
      </c>
      <c r="BL1045" s="14" t="s">
        <v>82</v>
      </c>
      <c r="BM1045" s="173" t="s">
        <v>2054</v>
      </c>
    </row>
    <row r="1046" spans="1:65" s="2" customFormat="1" ht="11.25">
      <c r="A1046" s="28"/>
      <c r="B1046" s="29"/>
      <c r="C1046" s="30"/>
      <c r="D1046" s="175" t="s">
        <v>129</v>
      </c>
      <c r="E1046" s="30"/>
      <c r="F1046" s="176" t="s">
        <v>2053</v>
      </c>
      <c r="G1046" s="30"/>
      <c r="H1046" s="30"/>
      <c r="I1046" s="30"/>
      <c r="J1046" s="30"/>
      <c r="K1046" s="30"/>
      <c r="L1046" s="30"/>
      <c r="M1046" s="33"/>
      <c r="N1046" s="177"/>
      <c r="O1046" s="178"/>
      <c r="P1046" s="65"/>
      <c r="Q1046" s="65"/>
      <c r="R1046" s="65"/>
      <c r="S1046" s="65"/>
      <c r="T1046" s="65"/>
      <c r="U1046" s="65"/>
      <c r="V1046" s="65"/>
      <c r="W1046" s="65"/>
      <c r="X1046" s="66"/>
      <c r="Y1046" s="28"/>
      <c r="Z1046" s="28"/>
      <c r="AA1046" s="28"/>
      <c r="AB1046" s="28"/>
      <c r="AC1046" s="28"/>
      <c r="AD1046" s="28"/>
      <c r="AE1046" s="28"/>
      <c r="AT1046" s="14" t="s">
        <v>129</v>
      </c>
      <c r="AU1046" s="14" t="s">
        <v>82</v>
      </c>
    </row>
    <row r="1047" spans="1:65" s="2" customFormat="1" ht="24">
      <c r="A1047" s="28"/>
      <c r="B1047" s="29"/>
      <c r="C1047" s="194" t="s">
        <v>2055</v>
      </c>
      <c r="D1047" s="194" t="s">
        <v>1367</v>
      </c>
      <c r="E1047" s="195" t="s">
        <v>2056</v>
      </c>
      <c r="F1047" s="196" t="s">
        <v>2057</v>
      </c>
      <c r="G1047" s="197" t="s">
        <v>125</v>
      </c>
      <c r="H1047" s="198">
        <v>1</v>
      </c>
      <c r="I1047" s="199">
        <v>0</v>
      </c>
      <c r="J1047" s="199">
        <v>576</v>
      </c>
      <c r="K1047" s="199">
        <f>ROUND(P1047*H1047,2)</f>
        <v>576</v>
      </c>
      <c r="L1047" s="196" t="s">
        <v>126</v>
      </c>
      <c r="M1047" s="33"/>
      <c r="N1047" s="200" t="s">
        <v>1</v>
      </c>
      <c r="O1047" s="169" t="s">
        <v>37</v>
      </c>
      <c r="P1047" s="170">
        <f>I1047+J1047</f>
        <v>576</v>
      </c>
      <c r="Q1047" s="170">
        <f>ROUND(I1047*H1047,2)</f>
        <v>0</v>
      </c>
      <c r="R1047" s="170">
        <f>ROUND(J1047*H1047,2)</f>
        <v>576</v>
      </c>
      <c r="S1047" s="171">
        <v>0</v>
      </c>
      <c r="T1047" s="171">
        <f>S1047*H1047</f>
        <v>0</v>
      </c>
      <c r="U1047" s="171">
        <v>0</v>
      </c>
      <c r="V1047" s="171">
        <f>U1047*H1047</f>
        <v>0</v>
      </c>
      <c r="W1047" s="171">
        <v>0</v>
      </c>
      <c r="X1047" s="172">
        <f>W1047*H1047</f>
        <v>0</v>
      </c>
      <c r="Y1047" s="28"/>
      <c r="Z1047" s="28"/>
      <c r="AA1047" s="28"/>
      <c r="AB1047" s="28"/>
      <c r="AC1047" s="28"/>
      <c r="AD1047" s="28"/>
      <c r="AE1047" s="28"/>
      <c r="AR1047" s="173" t="s">
        <v>82</v>
      </c>
      <c r="AT1047" s="173" t="s">
        <v>1367</v>
      </c>
      <c r="AU1047" s="173" t="s">
        <v>82</v>
      </c>
      <c r="AY1047" s="14" t="s">
        <v>127</v>
      </c>
      <c r="BE1047" s="174">
        <f>IF(O1047="základní",K1047,0)</f>
        <v>576</v>
      </c>
      <c r="BF1047" s="174">
        <f>IF(O1047="snížená",K1047,0)</f>
        <v>0</v>
      </c>
      <c r="BG1047" s="174">
        <f>IF(O1047="zákl. přenesená",K1047,0)</f>
        <v>0</v>
      </c>
      <c r="BH1047" s="174">
        <f>IF(O1047="sníž. přenesená",K1047,0)</f>
        <v>0</v>
      </c>
      <c r="BI1047" s="174">
        <f>IF(O1047="nulová",K1047,0)</f>
        <v>0</v>
      </c>
      <c r="BJ1047" s="14" t="s">
        <v>82</v>
      </c>
      <c r="BK1047" s="174">
        <f>ROUND(P1047*H1047,2)</f>
        <v>576</v>
      </c>
      <c r="BL1047" s="14" t="s">
        <v>82</v>
      </c>
      <c r="BM1047" s="173" t="s">
        <v>2058</v>
      </c>
    </row>
    <row r="1048" spans="1:65" s="2" customFormat="1" ht="11.25">
      <c r="A1048" s="28"/>
      <c r="B1048" s="29"/>
      <c r="C1048" s="30"/>
      <c r="D1048" s="175" t="s">
        <v>129</v>
      </c>
      <c r="E1048" s="30"/>
      <c r="F1048" s="176" t="s">
        <v>2057</v>
      </c>
      <c r="G1048" s="30"/>
      <c r="H1048" s="30"/>
      <c r="I1048" s="30"/>
      <c r="J1048" s="30"/>
      <c r="K1048" s="30"/>
      <c r="L1048" s="30"/>
      <c r="M1048" s="33"/>
      <c r="N1048" s="177"/>
      <c r="O1048" s="178"/>
      <c r="P1048" s="65"/>
      <c r="Q1048" s="65"/>
      <c r="R1048" s="65"/>
      <c r="S1048" s="65"/>
      <c r="T1048" s="65"/>
      <c r="U1048" s="65"/>
      <c r="V1048" s="65"/>
      <c r="W1048" s="65"/>
      <c r="X1048" s="66"/>
      <c r="Y1048" s="28"/>
      <c r="Z1048" s="28"/>
      <c r="AA1048" s="28"/>
      <c r="AB1048" s="28"/>
      <c r="AC1048" s="28"/>
      <c r="AD1048" s="28"/>
      <c r="AE1048" s="28"/>
      <c r="AT1048" s="14" t="s">
        <v>129</v>
      </c>
      <c r="AU1048" s="14" t="s">
        <v>82</v>
      </c>
    </row>
    <row r="1049" spans="1:65" s="2" customFormat="1" ht="24.2" customHeight="1">
      <c r="A1049" s="28"/>
      <c r="B1049" s="29"/>
      <c r="C1049" s="194" t="s">
        <v>2059</v>
      </c>
      <c r="D1049" s="194" t="s">
        <v>1367</v>
      </c>
      <c r="E1049" s="195" t="s">
        <v>2060</v>
      </c>
      <c r="F1049" s="196" t="s">
        <v>2061</v>
      </c>
      <c r="G1049" s="197" t="s">
        <v>125</v>
      </c>
      <c r="H1049" s="198">
        <v>1</v>
      </c>
      <c r="I1049" s="199">
        <v>0</v>
      </c>
      <c r="J1049" s="199">
        <v>576</v>
      </c>
      <c r="K1049" s="199">
        <f>ROUND(P1049*H1049,2)</f>
        <v>576</v>
      </c>
      <c r="L1049" s="196" t="s">
        <v>126</v>
      </c>
      <c r="M1049" s="33"/>
      <c r="N1049" s="200" t="s">
        <v>1</v>
      </c>
      <c r="O1049" s="169" t="s">
        <v>37</v>
      </c>
      <c r="P1049" s="170">
        <f>I1049+J1049</f>
        <v>576</v>
      </c>
      <c r="Q1049" s="170">
        <f>ROUND(I1049*H1049,2)</f>
        <v>0</v>
      </c>
      <c r="R1049" s="170">
        <f>ROUND(J1049*H1049,2)</f>
        <v>576</v>
      </c>
      <c r="S1049" s="171">
        <v>0</v>
      </c>
      <c r="T1049" s="171">
        <f>S1049*H1049</f>
        <v>0</v>
      </c>
      <c r="U1049" s="171">
        <v>0</v>
      </c>
      <c r="V1049" s="171">
        <f>U1049*H1049</f>
        <v>0</v>
      </c>
      <c r="W1049" s="171">
        <v>0</v>
      </c>
      <c r="X1049" s="172">
        <f>W1049*H1049</f>
        <v>0</v>
      </c>
      <c r="Y1049" s="28"/>
      <c r="Z1049" s="28"/>
      <c r="AA1049" s="28"/>
      <c r="AB1049" s="28"/>
      <c r="AC1049" s="28"/>
      <c r="AD1049" s="28"/>
      <c r="AE1049" s="28"/>
      <c r="AR1049" s="173" t="s">
        <v>82</v>
      </c>
      <c r="AT1049" s="173" t="s">
        <v>1367</v>
      </c>
      <c r="AU1049" s="173" t="s">
        <v>82</v>
      </c>
      <c r="AY1049" s="14" t="s">
        <v>127</v>
      </c>
      <c r="BE1049" s="174">
        <f>IF(O1049="základní",K1049,0)</f>
        <v>576</v>
      </c>
      <c r="BF1049" s="174">
        <f>IF(O1049="snížená",K1049,0)</f>
        <v>0</v>
      </c>
      <c r="BG1049" s="174">
        <f>IF(O1049="zákl. přenesená",K1049,0)</f>
        <v>0</v>
      </c>
      <c r="BH1049" s="174">
        <f>IF(O1049="sníž. přenesená",K1049,0)</f>
        <v>0</v>
      </c>
      <c r="BI1049" s="174">
        <f>IF(O1049="nulová",K1049,0)</f>
        <v>0</v>
      </c>
      <c r="BJ1049" s="14" t="s">
        <v>82</v>
      </c>
      <c r="BK1049" s="174">
        <f>ROUND(P1049*H1049,2)</f>
        <v>576</v>
      </c>
      <c r="BL1049" s="14" t="s">
        <v>82</v>
      </c>
      <c r="BM1049" s="173" t="s">
        <v>2062</v>
      </c>
    </row>
    <row r="1050" spans="1:65" s="2" customFormat="1" ht="11.25">
      <c r="A1050" s="28"/>
      <c r="B1050" s="29"/>
      <c r="C1050" s="30"/>
      <c r="D1050" s="175" t="s">
        <v>129</v>
      </c>
      <c r="E1050" s="30"/>
      <c r="F1050" s="176" t="s">
        <v>2061</v>
      </c>
      <c r="G1050" s="30"/>
      <c r="H1050" s="30"/>
      <c r="I1050" s="30"/>
      <c r="J1050" s="30"/>
      <c r="K1050" s="30"/>
      <c r="L1050" s="30"/>
      <c r="M1050" s="33"/>
      <c r="N1050" s="177"/>
      <c r="O1050" s="178"/>
      <c r="P1050" s="65"/>
      <c r="Q1050" s="65"/>
      <c r="R1050" s="65"/>
      <c r="S1050" s="65"/>
      <c r="T1050" s="65"/>
      <c r="U1050" s="65"/>
      <c r="V1050" s="65"/>
      <c r="W1050" s="65"/>
      <c r="X1050" s="66"/>
      <c r="Y1050" s="28"/>
      <c r="Z1050" s="28"/>
      <c r="AA1050" s="28"/>
      <c r="AB1050" s="28"/>
      <c r="AC1050" s="28"/>
      <c r="AD1050" s="28"/>
      <c r="AE1050" s="28"/>
      <c r="AT1050" s="14" t="s">
        <v>129</v>
      </c>
      <c r="AU1050" s="14" t="s">
        <v>82</v>
      </c>
    </row>
    <row r="1051" spans="1:65" s="2" customFormat="1" ht="24.2" customHeight="1">
      <c r="A1051" s="28"/>
      <c r="B1051" s="29"/>
      <c r="C1051" s="194" t="s">
        <v>2063</v>
      </c>
      <c r="D1051" s="194" t="s">
        <v>1367</v>
      </c>
      <c r="E1051" s="195" t="s">
        <v>2064</v>
      </c>
      <c r="F1051" s="196" t="s">
        <v>2065</v>
      </c>
      <c r="G1051" s="197" t="s">
        <v>125</v>
      </c>
      <c r="H1051" s="198">
        <v>1</v>
      </c>
      <c r="I1051" s="199">
        <v>0</v>
      </c>
      <c r="J1051" s="199">
        <v>6840</v>
      </c>
      <c r="K1051" s="199">
        <f>ROUND(P1051*H1051,2)</f>
        <v>6840</v>
      </c>
      <c r="L1051" s="196" t="s">
        <v>126</v>
      </c>
      <c r="M1051" s="33"/>
      <c r="N1051" s="200" t="s">
        <v>1</v>
      </c>
      <c r="O1051" s="169" t="s">
        <v>37</v>
      </c>
      <c r="P1051" s="170">
        <f>I1051+J1051</f>
        <v>6840</v>
      </c>
      <c r="Q1051" s="170">
        <f>ROUND(I1051*H1051,2)</f>
        <v>0</v>
      </c>
      <c r="R1051" s="170">
        <f>ROUND(J1051*H1051,2)</f>
        <v>6840</v>
      </c>
      <c r="S1051" s="171">
        <v>0</v>
      </c>
      <c r="T1051" s="171">
        <f>S1051*H1051</f>
        <v>0</v>
      </c>
      <c r="U1051" s="171">
        <v>0</v>
      </c>
      <c r="V1051" s="171">
        <f>U1051*H1051</f>
        <v>0</v>
      </c>
      <c r="W1051" s="171">
        <v>0</v>
      </c>
      <c r="X1051" s="172">
        <f>W1051*H1051</f>
        <v>0</v>
      </c>
      <c r="Y1051" s="28"/>
      <c r="Z1051" s="28"/>
      <c r="AA1051" s="28"/>
      <c r="AB1051" s="28"/>
      <c r="AC1051" s="28"/>
      <c r="AD1051" s="28"/>
      <c r="AE1051" s="28"/>
      <c r="AR1051" s="173" t="s">
        <v>82</v>
      </c>
      <c r="AT1051" s="173" t="s">
        <v>1367</v>
      </c>
      <c r="AU1051" s="173" t="s">
        <v>82</v>
      </c>
      <c r="AY1051" s="14" t="s">
        <v>127</v>
      </c>
      <c r="BE1051" s="174">
        <f>IF(O1051="základní",K1051,0)</f>
        <v>6840</v>
      </c>
      <c r="BF1051" s="174">
        <f>IF(O1051="snížená",K1051,0)</f>
        <v>0</v>
      </c>
      <c r="BG1051" s="174">
        <f>IF(O1051="zákl. přenesená",K1051,0)</f>
        <v>0</v>
      </c>
      <c r="BH1051" s="174">
        <f>IF(O1051="sníž. přenesená",K1051,0)</f>
        <v>0</v>
      </c>
      <c r="BI1051" s="174">
        <f>IF(O1051="nulová",K1051,0)</f>
        <v>0</v>
      </c>
      <c r="BJ1051" s="14" t="s">
        <v>82</v>
      </c>
      <c r="BK1051" s="174">
        <f>ROUND(P1051*H1051,2)</f>
        <v>6840</v>
      </c>
      <c r="BL1051" s="14" t="s">
        <v>82</v>
      </c>
      <c r="BM1051" s="173" t="s">
        <v>2066</v>
      </c>
    </row>
    <row r="1052" spans="1:65" s="2" customFormat="1" ht="29.25">
      <c r="A1052" s="28"/>
      <c r="B1052" s="29"/>
      <c r="C1052" s="30"/>
      <c r="D1052" s="175" t="s">
        <v>129</v>
      </c>
      <c r="E1052" s="30"/>
      <c r="F1052" s="176" t="s">
        <v>2067</v>
      </c>
      <c r="G1052" s="30"/>
      <c r="H1052" s="30"/>
      <c r="I1052" s="30"/>
      <c r="J1052" s="30"/>
      <c r="K1052" s="30"/>
      <c r="L1052" s="30"/>
      <c r="M1052" s="33"/>
      <c r="N1052" s="177"/>
      <c r="O1052" s="178"/>
      <c r="P1052" s="65"/>
      <c r="Q1052" s="65"/>
      <c r="R1052" s="65"/>
      <c r="S1052" s="65"/>
      <c r="T1052" s="65"/>
      <c r="U1052" s="65"/>
      <c r="V1052" s="65"/>
      <c r="W1052" s="65"/>
      <c r="X1052" s="66"/>
      <c r="Y1052" s="28"/>
      <c r="Z1052" s="28"/>
      <c r="AA1052" s="28"/>
      <c r="AB1052" s="28"/>
      <c r="AC1052" s="28"/>
      <c r="AD1052" s="28"/>
      <c r="AE1052" s="28"/>
      <c r="AT1052" s="14" t="s">
        <v>129</v>
      </c>
      <c r="AU1052" s="14" t="s">
        <v>82</v>
      </c>
    </row>
    <row r="1053" spans="1:65" s="2" customFormat="1" ht="24.2" customHeight="1">
      <c r="A1053" s="28"/>
      <c r="B1053" s="29"/>
      <c r="C1053" s="194" t="s">
        <v>2068</v>
      </c>
      <c r="D1053" s="194" t="s">
        <v>1367</v>
      </c>
      <c r="E1053" s="195" t="s">
        <v>2069</v>
      </c>
      <c r="F1053" s="196" t="s">
        <v>2070</v>
      </c>
      <c r="G1053" s="197" t="s">
        <v>125</v>
      </c>
      <c r="H1053" s="198">
        <v>1</v>
      </c>
      <c r="I1053" s="199">
        <v>0</v>
      </c>
      <c r="J1053" s="199">
        <v>4580</v>
      </c>
      <c r="K1053" s="199">
        <f>ROUND(P1053*H1053,2)</f>
        <v>4580</v>
      </c>
      <c r="L1053" s="196" t="s">
        <v>126</v>
      </c>
      <c r="M1053" s="33"/>
      <c r="N1053" s="200" t="s">
        <v>1</v>
      </c>
      <c r="O1053" s="169" t="s">
        <v>37</v>
      </c>
      <c r="P1053" s="170">
        <f>I1053+J1053</f>
        <v>4580</v>
      </c>
      <c r="Q1053" s="170">
        <f>ROUND(I1053*H1053,2)</f>
        <v>0</v>
      </c>
      <c r="R1053" s="170">
        <f>ROUND(J1053*H1053,2)</f>
        <v>4580</v>
      </c>
      <c r="S1053" s="171">
        <v>0</v>
      </c>
      <c r="T1053" s="171">
        <f>S1053*H1053</f>
        <v>0</v>
      </c>
      <c r="U1053" s="171">
        <v>0</v>
      </c>
      <c r="V1053" s="171">
        <f>U1053*H1053</f>
        <v>0</v>
      </c>
      <c r="W1053" s="171">
        <v>0</v>
      </c>
      <c r="X1053" s="172">
        <f>W1053*H1053</f>
        <v>0</v>
      </c>
      <c r="Y1053" s="28"/>
      <c r="Z1053" s="28"/>
      <c r="AA1053" s="28"/>
      <c r="AB1053" s="28"/>
      <c r="AC1053" s="28"/>
      <c r="AD1053" s="28"/>
      <c r="AE1053" s="28"/>
      <c r="AR1053" s="173" t="s">
        <v>82</v>
      </c>
      <c r="AT1053" s="173" t="s">
        <v>1367</v>
      </c>
      <c r="AU1053" s="173" t="s">
        <v>82</v>
      </c>
      <c r="AY1053" s="14" t="s">
        <v>127</v>
      </c>
      <c r="BE1053" s="174">
        <f>IF(O1053="základní",K1053,0)</f>
        <v>4580</v>
      </c>
      <c r="BF1053" s="174">
        <f>IF(O1053="snížená",K1053,0)</f>
        <v>0</v>
      </c>
      <c r="BG1053" s="174">
        <f>IF(O1053="zákl. přenesená",K1053,0)</f>
        <v>0</v>
      </c>
      <c r="BH1053" s="174">
        <f>IF(O1053="sníž. přenesená",K1053,0)</f>
        <v>0</v>
      </c>
      <c r="BI1053" s="174">
        <f>IF(O1053="nulová",K1053,0)</f>
        <v>0</v>
      </c>
      <c r="BJ1053" s="14" t="s">
        <v>82</v>
      </c>
      <c r="BK1053" s="174">
        <f>ROUND(P1053*H1053,2)</f>
        <v>4580</v>
      </c>
      <c r="BL1053" s="14" t="s">
        <v>82</v>
      </c>
      <c r="BM1053" s="173" t="s">
        <v>2071</v>
      </c>
    </row>
    <row r="1054" spans="1:65" s="2" customFormat="1" ht="19.5">
      <c r="A1054" s="28"/>
      <c r="B1054" s="29"/>
      <c r="C1054" s="30"/>
      <c r="D1054" s="175" t="s">
        <v>129</v>
      </c>
      <c r="E1054" s="30"/>
      <c r="F1054" s="176" t="s">
        <v>2070</v>
      </c>
      <c r="G1054" s="30"/>
      <c r="H1054" s="30"/>
      <c r="I1054" s="30"/>
      <c r="J1054" s="30"/>
      <c r="K1054" s="30"/>
      <c r="L1054" s="30"/>
      <c r="M1054" s="33"/>
      <c r="N1054" s="177"/>
      <c r="O1054" s="178"/>
      <c r="P1054" s="65"/>
      <c r="Q1054" s="65"/>
      <c r="R1054" s="65"/>
      <c r="S1054" s="65"/>
      <c r="T1054" s="65"/>
      <c r="U1054" s="65"/>
      <c r="V1054" s="65"/>
      <c r="W1054" s="65"/>
      <c r="X1054" s="66"/>
      <c r="Y1054" s="28"/>
      <c r="Z1054" s="28"/>
      <c r="AA1054" s="28"/>
      <c r="AB1054" s="28"/>
      <c r="AC1054" s="28"/>
      <c r="AD1054" s="28"/>
      <c r="AE1054" s="28"/>
      <c r="AT1054" s="14" t="s">
        <v>129</v>
      </c>
      <c r="AU1054" s="14" t="s">
        <v>82</v>
      </c>
    </row>
    <row r="1055" spans="1:65" s="2" customFormat="1" ht="24.2" customHeight="1">
      <c r="A1055" s="28"/>
      <c r="B1055" s="29"/>
      <c r="C1055" s="194" t="s">
        <v>2072</v>
      </c>
      <c r="D1055" s="194" t="s">
        <v>1367</v>
      </c>
      <c r="E1055" s="195" t="s">
        <v>2073</v>
      </c>
      <c r="F1055" s="196" t="s">
        <v>2074</v>
      </c>
      <c r="G1055" s="197" t="s">
        <v>125</v>
      </c>
      <c r="H1055" s="198">
        <v>1</v>
      </c>
      <c r="I1055" s="199">
        <v>0</v>
      </c>
      <c r="J1055" s="199">
        <v>588</v>
      </c>
      <c r="K1055" s="199">
        <f>ROUND(P1055*H1055,2)</f>
        <v>588</v>
      </c>
      <c r="L1055" s="196" t="s">
        <v>126</v>
      </c>
      <c r="M1055" s="33"/>
      <c r="N1055" s="200" t="s">
        <v>1</v>
      </c>
      <c r="O1055" s="169" t="s">
        <v>37</v>
      </c>
      <c r="P1055" s="170">
        <f>I1055+J1055</f>
        <v>588</v>
      </c>
      <c r="Q1055" s="170">
        <f>ROUND(I1055*H1055,2)</f>
        <v>0</v>
      </c>
      <c r="R1055" s="170">
        <f>ROUND(J1055*H1055,2)</f>
        <v>588</v>
      </c>
      <c r="S1055" s="171">
        <v>0</v>
      </c>
      <c r="T1055" s="171">
        <f>S1055*H1055</f>
        <v>0</v>
      </c>
      <c r="U1055" s="171">
        <v>0</v>
      </c>
      <c r="V1055" s="171">
        <f>U1055*H1055</f>
        <v>0</v>
      </c>
      <c r="W1055" s="171">
        <v>0</v>
      </c>
      <c r="X1055" s="172">
        <f>W1055*H1055</f>
        <v>0</v>
      </c>
      <c r="Y1055" s="28"/>
      <c r="Z1055" s="28"/>
      <c r="AA1055" s="28"/>
      <c r="AB1055" s="28"/>
      <c r="AC1055" s="28"/>
      <c r="AD1055" s="28"/>
      <c r="AE1055" s="28"/>
      <c r="AR1055" s="173" t="s">
        <v>82</v>
      </c>
      <c r="AT1055" s="173" t="s">
        <v>1367</v>
      </c>
      <c r="AU1055" s="173" t="s">
        <v>82</v>
      </c>
      <c r="AY1055" s="14" t="s">
        <v>127</v>
      </c>
      <c r="BE1055" s="174">
        <f>IF(O1055="základní",K1055,0)</f>
        <v>588</v>
      </c>
      <c r="BF1055" s="174">
        <f>IF(O1055="snížená",K1055,0)</f>
        <v>0</v>
      </c>
      <c r="BG1055" s="174">
        <f>IF(O1055="zákl. přenesená",K1055,0)</f>
        <v>0</v>
      </c>
      <c r="BH1055" s="174">
        <f>IF(O1055="sníž. přenesená",K1055,0)</f>
        <v>0</v>
      </c>
      <c r="BI1055" s="174">
        <f>IF(O1055="nulová",K1055,0)</f>
        <v>0</v>
      </c>
      <c r="BJ1055" s="14" t="s">
        <v>82</v>
      </c>
      <c r="BK1055" s="174">
        <f>ROUND(P1055*H1055,2)</f>
        <v>588</v>
      </c>
      <c r="BL1055" s="14" t="s">
        <v>82</v>
      </c>
      <c r="BM1055" s="173" t="s">
        <v>2075</v>
      </c>
    </row>
    <row r="1056" spans="1:65" s="2" customFormat="1" ht="19.5">
      <c r="A1056" s="28"/>
      <c r="B1056" s="29"/>
      <c r="C1056" s="30"/>
      <c r="D1056" s="175" t="s">
        <v>129</v>
      </c>
      <c r="E1056" s="30"/>
      <c r="F1056" s="176" t="s">
        <v>2076</v>
      </c>
      <c r="G1056" s="30"/>
      <c r="H1056" s="30"/>
      <c r="I1056" s="30"/>
      <c r="J1056" s="30"/>
      <c r="K1056" s="30"/>
      <c r="L1056" s="30"/>
      <c r="M1056" s="33"/>
      <c r="N1056" s="177"/>
      <c r="O1056" s="178"/>
      <c r="P1056" s="65"/>
      <c r="Q1056" s="65"/>
      <c r="R1056" s="65"/>
      <c r="S1056" s="65"/>
      <c r="T1056" s="65"/>
      <c r="U1056" s="65"/>
      <c r="V1056" s="65"/>
      <c r="W1056" s="65"/>
      <c r="X1056" s="66"/>
      <c r="Y1056" s="28"/>
      <c r="Z1056" s="28"/>
      <c r="AA1056" s="28"/>
      <c r="AB1056" s="28"/>
      <c r="AC1056" s="28"/>
      <c r="AD1056" s="28"/>
      <c r="AE1056" s="28"/>
      <c r="AT1056" s="14" t="s">
        <v>129</v>
      </c>
      <c r="AU1056" s="14" t="s">
        <v>82</v>
      </c>
    </row>
    <row r="1057" spans="1:65" s="2" customFormat="1" ht="24.2" customHeight="1">
      <c r="A1057" s="28"/>
      <c r="B1057" s="29"/>
      <c r="C1057" s="194" t="s">
        <v>2077</v>
      </c>
      <c r="D1057" s="194" t="s">
        <v>1367</v>
      </c>
      <c r="E1057" s="195" t="s">
        <v>2078</v>
      </c>
      <c r="F1057" s="196" t="s">
        <v>2079</v>
      </c>
      <c r="G1057" s="197" t="s">
        <v>125</v>
      </c>
      <c r="H1057" s="198">
        <v>12</v>
      </c>
      <c r="I1057" s="199">
        <v>0</v>
      </c>
      <c r="J1057" s="199">
        <v>853</v>
      </c>
      <c r="K1057" s="199">
        <f>ROUND(P1057*H1057,2)</f>
        <v>10236</v>
      </c>
      <c r="L1057" s="196" t="s">
        <v>126</v>
      </c>
      <c r="M1057" s="33"/>
      <c r="N1057" s="200" t="s">
        <v>1</v>
      </c>
      <c r="O1057" s="169" t="s">
        <v>37</v>
      </c>
      <c r="P1057" s="170">
        <f>I1057+J1057</f>
        <v>853</v>
      </c>
      <c r="Q1057" s="170">
        <f>ROUND(I1057*H1057,2)</f>
        <v>0</v>
      </c>
      <c r="R1057" s="170">
        <f>ROUND(J1057*H1057,2)</f>
        <v>10236</v>
      </c>
      <c r="S1057" s="171">
        <v>0</v>
      </c>
      <c r="T1057" s="171">
        <f>S1057*H1057</f>
        <v>0</v>
      </c>
      <c r="U1057" s="171">
        <v>0</v>
      </c>
      <c r="V1057" s="171">
        <f>U1057*H1057</f>
        <v>0</v>
      </c>
      <c r="W1057" s="171">
        <v>0</v>
      </c>
      <c r="X1057" s="172">
        <f>W1057*H1057</f>
        <v>0</v>
      </c>
      <c r="Y1057" s="28"/>
      <c r="Z1057" s="28"/>
      <c r="AA1057" s="28"/>
      <c r="AB1057" s="28"/>
      <c r="AC1057" s="28"/>
      <c r="AD1057" s="28"/>
      <c r="AE1057" s="28"/>
      <c r="AR1057" s="173" t="s">
        <v>82</v>
      </c>
      <c r="AT1057" s="173" t="s">
        <v>1367</v>
      </c>
      <c r="AU1057" s="173" t="s">
        <v>82</v>
      </c>
      <c r="AY1057" s="14" t="s">
        <v>127</v>
      </c>
      <c r="BE1057" s="174">
        <f>IF(O1057="základní",K1057,0)</f>
        <v>10236</v>
      </c>
      <c r="BF1057" s="174">
        <f>IF(O1057="snížená",K1057,0)</f>
        <v>0</v>
      </c>
      <c r="BG1057" s="174">
        <f>IF(O1057="zákl. přenesená",K1057,0)</f>
        <v>0</v>
      </c>
      <c r="BH1057" s="174">
        <f>IF(O1057="sníž. přenesená",K1057,0)</f>
        <v>0</v>
      </c>
      <c r="BI1057" s="174">
        <f>IF(O1057="nulová",K1057,0)</f>
        <v>0</v>
      </c>
      <c r="BJ1057" s="14" t="s">
        <v>82</v>
      </c>
      <c r="BK1057" s="174">
        <f>ROUND(P1057*H1057,2)</f>
        <v>10236</v>
      </c>
      <c r="BL1057" s="14" t="s">
        <v>82</v>
      </c>
      <c r="BM1057" s="173" t="s">
        <v>2080</v>
      </c>
    </row>
    <row r="1058" spans="1:65" s="2" customFormat="1" ht="11.25">
      <c r="A1058" s="28"/>
      <c r="B1058" s="29"/>
      <c r="C1058" s="30"/>
      <c r="D1058" s="175" t="s">
        <v>129</v>
      </c>
      <c r="E1058" s="30"/>
      <c r="F1058" s="176" t="s">
        <v>2079</v>
      </c>
      <c r="G1058" s="30"/>
      <c r="H1058" s="30"/>
      <c r="I1058" s="30"/>
      <c r="J1058" s="30"/>
      <c r="K1058" s="30"/>
      <c r="L1058" s="30"/>
      <c r="M1058" s="33"/>
      <c r="N1058" s="177"/>
      <c r="O1058" s="178"/>
      <c r="P1058" s="65"/>
      <c r="Q1058" s="65"/>
      <c r="R1058" s="65"/>
      <c r="S1058" s="65"/>
      <c r="T1058" s="65"/>
      <c r="U1058" s="65"/>
      <c r="V1058" s="65"/>
      <c r="W1058" s="65"/>
      <c r="X1058" s="66"/>
      <c r="Y1058" s="28"/>
      <c r="Z1058" s="28"/>
      <c r="AA1058" s="28"/>
      <c r="AB1058" s="28"/>
      <c r="AC1058" s="28"/>
      <c r="AD1058" s="28"/>
      <c r="AE1058" s="28"/>
      <c r="AT1058" s="14" t="s">
        <v>129</v>
      </c>
      <c r="AU1058" s="14" t="s">
        <v>82</v>
      </c>
    </row>
    <row r="1059" spans="1:65" s="2" customFormat="1" ht="24.2" customHeight="1">
      <c r="A1059" s="28"/>
      <c r="B1059" s="29"/>
      <c r="C1059" s="194" t="s">
        <v>2081</v>
      </c>
      <c r="D1059" s="194" t="s">
        <v>1367</v>
      </c>
      <c r="E1059" s="195" t="s">
        <v>2082</v>
      </c>
      <c r="F1059" s="196" t="s">
        <v>2083</v>
      </c>
      <c r="G1059" s="197" t="s">
        <v>125</v>
      </c>
      <c r="H1059" s="198">
        <v>4</v>
      </c>
      <c r="I1059" s="199">
        <v>0</v>
      </c>
      <c r="J1059" s="199">
        <v>1140</v>
      </c>
      <c r="K1059" s="199">
        <f>ROUND(P1059*H1059,2)</f>
        <v>4560</v>
      </c>
      <c r="L1059" s="196" t="s">
        <v>126</v>
      </c>
      <c r="M1059" s="33"/>
      <c r="N1059" s="200" t="s">
        <v>1</v>
      </c>
      <c r="O1059" s="169" t="s">
        <v>37</v>
      </c>
      <c r="P1059" s="170">
        <f>I1059+J1059</f>
        <v>1140</v>
      </c>
      <c r="Q1059" s="170">
        <f>ROUND(I1059*H1059,2)</f>
        <v>0</v>
      </c>
      <c r="R1059" s="170">
        <f>ROUND(J1059*H1059,2)</f>
        <v>4560</v>
      </c>
      <c r="S1059" s="171">
        <v>0</v>
      </c>
      <c r="T1059" s="171">
        <f>S1059*H1059</f>
        <v>0</v>
      </c>
      <c r="U1059" s="171">
        <v>0</v>
      </c>
      <c r="V1059" s="171">
        <f>U1059*H1059</f>
        <v>0</v>
      </c>
      <c r="W1059" s="171">
        <v>0</v>
      </c>
      <c r="X1059" s="172">
        <f>W1059*H1059</f>
        <v>0</v>
      </c>
      <c r="Y1059" s="28"/>
      <c r="Z1059" s="28"/>
      <c r="AA1059" s="28"/>
      <c r="AB1059" s="28"/>
      <c r="AC1059" s="28"/>
      <c r="AD1059" s="28"/>
      <c r="AE1059" s="28"/>
      <c r="AR1059" s="173" t="s">
        <v>82</v>
      </c>
      <c r="AT1059" s="173" t="s">
        <v>1367</v>
      </c>
      <c r="AU1059" s="173" t="s">
        <v>82</v>
      </c>
      <c r="AY1059" s="14" t="s">
        <v>127</v>
      </c>
      <c r="BE1059" s="174">
        <f>IF(O1059="základní",K1059,0)</f>
        <v>4560</v>
      </c>
      <c r="BF1059" s="174">
        <f>IF(O1059="snížená",K1059,0)</f>
        <v>0</v>
      </c>
      <c r="BG1059" s="174">
        <f>IF(O1059="zákl. přenesená",K1059,0)</f>
        <v>0</v>
      </c>
      <c r="BH1059" s="174">
        <f>IF(O1059="sníž. přenesená",K1059,0)</f>
        <v>0</v>
      </c>
      <c r="BI1059" s="174">
        <f>IF(O1059="nulová",K1059,0)</f>
        <v>0</v>
      </c>
      <c r="BJ1059" s="14" t="s">
        <v>82</v>
      </c>
      <c r="BK1059" s="174">
        <f>ROUND(P1059*H1059,2)</f>
        <v>4560</v>
      </c>
      <c r="BL1059" s="14" t="s">
        <v>82</v>
      </c>
      <c r="BM1059" s="173" t="s">
        <v>2084</v>
      </c>
    </row>
    <row r="1060" spans="1:65" s="2" customFormat="1" ht="11.25">
      <c r="A1060" s="28"/>
      <c r="B1060" s="29"/>
      <c r="C1060" s="30"/>
      <c r="D1060" s="175" t="s">
        <v>129</v>
      </c>
      <c r="E1060" s="30"/>
      <c r="F1060" s="176" t="s">
        <v>2083</v>
      </c>
      <c r="G1060" s="30"/>
      <c r="H1060" s="30"/>
      <c r="I1060" s="30"/>
      <c r="J1060" s="30"/>
      <c r="K1060" s="30"/>
      <c r="L1060" s="30"/>
      <c r="M1060" s="33"/>
      <c r="N1060" s="177"/>
      <c r="O1060" s="178"/>
      <c r="P1060" s="65"/>
      <c r="Q1060" s="65"/>
      <c r="R1060" s="65"/>
      <c r="S1060" s="65"/>
      <c r="T1060" s="65"/>
      <c r="U1060" s="65"/>
      <c r="V1060" s="65"/>
      <c r="W1060" s="65"/>
      <c r="X1060" s="66"/>
      <c r="Y1060" s="28"/>
      <c r="Z1060" s="28"/>
      <c r="AA1060" s="28"/>
      <c r="AB1060" s="28"/>
      <c r="AC1060" s="28"/>
      <c r="AD1060" s="28"/>
      <c r="AE1060" s="28"/>
      <c r="AT1060" s="14" t="s">
        <v>129</v>
      </c>
      <c r="AU1060" s="14" t="s">
        <v>82</v>
      </c>
    </row>
    <row r="1061" spans="1:65" s="2" customFormat="1" ht="33" customHeight="1">
      <c r="A1061" s="28"/>
      <c r="B1061" s="29"/>
      <c r="C1061" s="194" t="s">
        <v>2085</v>
      </c>
      <c r="D1061" s="194" t="s">
        <v>1367</v>
      </c>
      <c r="E1061" s="195" t="s">
        <v>2086</v>
      </c>
      <c r="F1061" s="196" t="s">
        <v>2087</v>
      </c>
      <c r="G1061" s="197" t="s">
        <v>125</v>
      </c>
      <c r="H1061" s="198">
        <v>1</v>
      </c>
      <c r="I1061" s="199">
        <v>0</v>
      </c>
      <c r="J1061" s="199">
        <v>1140</v>
      </c>
      <c r="K1061" s="199">
        <f>ROUND(P1061*H1061,2)</f>
        <v>1140</v>
      </c>
      <c r="L1061" s="196" t="s">
        <v>126</v>
      </c>
      <c r="M1061" s="33"/>
      <c r="N1061" s="200" t="s">
        <v>1</v>
      </c>
      <c r="O1061" s="169" t="s">
        <v>37</v>
      </c>
      <c r="P1061" s="170">
        <f>I1061+J1061</f>
        <v>1140</v>
      </c>
      <c r="Q1061" s="170">
        <f>ROUND(I1061*H1061,2)</f>
        <v>0</v>
      </c>
      <c r="R1061" s="170">
        <f>ROUND(J1061*H1061,2)</f>
        <v>1140</v>
      </c>
      <c r="S1061" s="171">
        <v>0</v>
      </c>
      <c r="T1061" s="171">
        <f>S1061*H1061</f>
        <v>0</v>
      </c>
      <c r="U1061" s="171">
        <v>0</v>
      </c>
      <c r="V1061" s="171">
        <f>U1061*H1061</f>
        <v>0</v>
      </c>
      <c r="W1061" s="171">
        <v>0</v>
      </c>
      <c r="X1061" s="172">
        <f>W1061*H1061</f>
        <v>0</v>
      </c>
      <c r="Y1061" s="28"/>
      <c r="Z1061" s="28"/>
      <c r="AA1061" s="28"/>
      <c r="AB1061" s="28"/>
      <c r="AC1061" s="28"/>
      <c r="AD1061" s="28"/>
      <c r="AE1061" s="28"/>
      <c r="AR1061" s="173" t="s">
        <v>82</v>
      </c>
      <c r="AT1061" s="173" t="s">
        <v>1367</v>
      </c>
      <c r="AU1061" s="173" t="s">
        <v>82</v>
      </c>
      <c r="AY1061" s="14" t="s">
        <v>127</v>
      </c>
      <c r="BE1061" s="174">
        <f>IF(O1061="základní",K1061,0)</f>
        <v>1140</v>
      </c>
      <c r="BF1061" s="174">
        <f>IF(O1061="snížená",K1061,0)</f>
        <v>0</v>
      </c>
      <c r="BG1061" s="174">
        <f>IF(O1061="zákl. přenesená",K1061,0)</f>
        <v>0</v>
      </c>
      <c r="BH1061" s="174">
        <f>IF(O1061="sníž. přenesená",K1061,0)</f>
        <v>0</v>
      </c>
      <c r="BI1061" s="174">
        <f>IF(O1061="nulová",K1061,0)</f>
        <v>0</v>
      </c>
      <c r="BJ1061" s="14" t="s">
        <v>82</v>
      </c>
      <c r="BK1061" s="174">
        <f>ROUND(P1061*H1061,2)</f>
        <v>1140</v>
      </c>
      <c r="BL1061" s="14" t="s">
        <v>82</v>
      </c>
      <c r="BM1061" s="173" t="s">
        <v>2088</v>
      </c>
    </row>
    <row r="1062" spans="1:65" s="2" customFormat="1" ht="19.5">
      <c r="A1062" s="28"/>
      <c r="B1062" s="29"/>
      <c r="C1062" s="30"/>
      <c r="D1062" s="175" t="s">
        <v>129</v>
      </c>
      <c r="E1062" s="30"/>
      <c r="F1062" s="176" t="s">
        <v>2087</v>
      </c>
      <c r="G1062" s="30"/>
      <c r="H1062" s="30"/>
      <c r="I1062" s="30"/>
      <c r="J1062" s="30"/>
      <c r="K1062" s="30"/>
      <c r="L1062" s="30"/>
      <c r="M1062" s="33"/>
      <c r="N1062" s="177"/>
      <c r="O1062" s="178"/>
      <c r="P1062" s="65"/>
      <c r="Q1062" s="65"/>
      <c r="R1062" s="65"/>
      <c r="S1062" s="65"/>
      <c r="T1062" s="65"/>
      <c r="U1062" s="65"/>
      <c r="V1062" s="65"/>
      <c r="W1062" s="65"/>
      <c r="X1062" s="66"/>
      <c r="Y1062" s="28"/>
      <c r="Z1062" s="28"/>
      <c r="AA1062" s="28"/>
      <c r="AB1062" s="28"/>
      <c r="AC1062" s="28"/>
      <c r="AD1062" s="28"/>
      <c r="AE1062" s="28"/>
      <c r="AT1062" s="14" t="s">
        <v>129</v>
      </c>
      <c r="AU1062" s="14" t="s">
        <v>82</v>
      </c>
    </row>
    <row r="1063" spans="1:65" s="2" customFormat="1" ht="33" customHeight="1">
      <c r="A1063" s="28"/>
      <c r="B1063" s="29"/>
      <c r="C1063" s="194" t="s">
        <v>2089</v>
      </c>
      <c r="D1063" s="194" t="s">
        <v>1367</v>
      </c>
      <c r="E1063" s="195" t="s">
        <v>2090</v>
      </c>
      <c r="F1063" s="196" t="s">
        <v>2091</v>
      </c>
      <c r="G1063" s="197" t="s">
        <v>125</v>
      </c>
      <c r="H1063" s="198">
        <v>1</v>
      </c>
      <c r="I1063" s="199">
        <v>0</v>
      </c>
      <c r="J1063" s="199">
        <v>1700</v>
      </c>
      <c r="K1063" s="199">
        <f>ROUND(P1063*H1063,2)</f>
        <v>1700</v>
      </c>
      <c r="L1063" s="196" t="s">
        <v>126</v>
      </c>
      <c r="M1063" s="33"/>
      <c r="N1063" s="200" t="s">
        <v>1</v>
      </c>
      <c r="O1063" s="169" t="s">
        <v>37</v>
      </c>
      <c r="P1063" s="170">
        <f>I1063+J1063</f>
        <v>1700</v>
      </c>
      <c r="Q1063" s="170">
        <f>ROUND(I1063*H1063,2)</f>
        <v>0</v>
      </c>
      <c r="R1063" s="170">
        <f>ROUND(J1063*H1063,2)</f>
        <v>1700</v>
      </c>
      <c r="S1063" s="171">
        <v>0</v>
      </c>
      <c r="T1063" s="171">
        <f>S1063*H1063</f>
        <v>0</v>
      </c>
      <c r="U1063" s="171">
        <v>0</v>
      </c>
      <c r="V1063" s="171">
        <f>U1063*H1063</f>
        <v>0</v>
      </c>
      <c r="W1063" s="171">
        <v>0</v>
      </c>
      <c r="X1063" s="172">
        <f>W1063*H1063</f>
        <v>0</v>
      </c>
      <c r="Y1063" s="28"/>
      <c r="Z1063" s="28"/>
      <c r="AA1063" s="28"/>
      <c r="AB1063" s="28"/>
      <c r="AC1063" s="28"/>
      <c r="AD1063" s="28"/>
      <c r="AE1063" s="28"/>
      <c r="AR1063" s="173" t="s">
        <v>82</v>
      </c>
      <c r="AT1063" s="173" t="s">
        <v>1367</v>
      </c>
      <c r="AU1063" s="173" t="s">
        <v>82</v>
      </c>
      <c r="AY1063" s="14" t="s">
        <v>127</v>
      </c>
      <c r="BE1063" s="174">
        <f>IF(O1063="základní",K1063,0)</f>
        <v>1700</v>
      </c>
      <c r="BF1063" s="174">
        <f>IF(O1063="snížená",K1063,0)</f>
        <v>0</v>
      </c>
      <c r="BG1063" s="174">
        <f>IF(O1063="zákl. přenesená",K1063,0)</f>
        <v>0</v>
      </c>
      <c r="BH1063" s="174">
        <f>IF(O1063="sníž. přenesená",K1063,0)</f>
        <v>0</v>
      </c>
      <c r="BI1063" s="174">
        <f>IF(O1063="nulová",K1063,0)</f>
        <v>0</v>
      </c>
      <c r="BJ1063" s="14" t="s">
        <v>82</v>
      </c>
      <c r="BK1063" s="174">
        <f>ROUND(P1063*H1063,2)</f>
        <v>1700</v>
      </c>
      <c r="BL1063" s="14" t="s">
        <v>82</v>
      </c>
      <c r="BM1063" s="173" t="s">
        <v>2092</v>
      </c>
    </row>
    <row r="1064" spans="1:65" s="2" customFormat="1" ht="19.5">
      <c r="A1064" s="28"/>
      <c r="B1064" s="29"/>
      <c r="C1064" s="30"/>
      <c r="D1064" s="175" t="s">
        <v>129</v>
      </c>
      <c r="E1064" s="30"/>
      <c r="F1064" s="176" t="s">
        <v>2091</v>
      </c>
      <c r="G1064" s="30"/>
      <c r="H1064" s="30"/>
      <c r="I1064" s="30"/>
      <c r="J1064" s="30"/>
      <c r="K1064" s="30"/>
      <c r="L1064" s="30"/>
      <c r="M1064" s="33"/>
      <c r="N1064" s="177"/>
      <c r="O1064" s="178"/>
      <c r="P1064" s="65"/>
      <c r="Q1064" s="65"/>
      <c r="R1064" s="65"/>
      <c r="S1064" s="65"/>
      <c r="T1064" s="65"/>
      <c r="U1064" s="65"/>
      <c r="V1064" s="65"/>
      <c r="W1064" s="65"/>
      <c r="X1064" s="66"/>
      <c r="Y1064" s="28"/>
      <c r="Z1064" s="28"/>
      <c r="AA1064" s="28"/>
      <c r="AB1064" s="28"/>
      <c r="AC1064" s="28"/>
      <c r="AD1064" s="28"/>
      <c r="AE1064" s="28"/>
      <c r="AT1064" s="14" t="s">
        <v>129</v>
      </c>
      <c r="AU1064" s="14" t="s">
        <v>82</v>
      </c>
    </row>
    <row r="1065" spans="1:65" s="2" customFormat="1" ht="24.2" customHeight="1">
      <c r="A1065" s="28"/>
      <c r="B1065" s="29"/>
      <c r="C1065" s="194" t="s">
        <v>2093</v>
      </c>
      <c r="D1065" s="194" t="s">
        <v>1367</v>
      </c>
      <c r="E1065" s="195" t="s">
        <v>2094</v>
      </c>
      <c r="F1065" s="196" t="s">
        <v>2095</v>
      </c>
      <c r="G1065" s="197" t="s">
        <v>125</v>
      </c>
      <c r="H1065" s="198">
        <v>1</v>
      </c>
      <c r="I1065" s="199">
        <v>0</v>
      </c>
      <c r="J1065" s="199">
        <v>2980</v>
      </c>
      <c r="K1065" s="199">
        <f>ROUND(P1065*H1065,2)</f>
        <v>2980</v>
      </c>
      <c r="L1065" s="196" t="s">
        <v>126</v>
      </c>
      <c r="M1065" s="33"/>
      <c r="N1065" s="200" t="s">
        <v>1</v>
      </c>
      <c r="O1065" s="169" t="s">
        <v>37</v>
      </c>
      <c r="P1065" s="170">
        <f>I1065+J1065</f>
        <v>2980</v>
      </c>
      <c r="Q1065" s="170">
        <f>ROUND(I1065*H1065,2)</f>
        <v>0</v>
      </c>
      <c r="R1065" s="170">
        <f>ROUND(J1065*H1065,2)</f>
        <v>2980</v>
      </c>
      <c r="S1065" s="171">
        <v>0</v>
      </c>
      <c r="T1065" s="171">
        <f>S1065*H1065</f>
        <v>0</v>
      </c>
      <c r="U1065" s="171">
        <v>0</v>
      </c>
      <c r="V1065" s="171">
        <f>U1065*H1065</f>
        <v>0</v>
      </c>
      <c r="W1065" s="171">
        <v>0</v>
      </c>
      <c r="X1065" s="172">
        <f>W1065*H1065</f>
        <v>0</v>
      </c>
      <c r="Y1065" s="28"/>
      <c r="Z1065" s="28"/>
      <c r="AA1065" s="28"/>
      <c r="AB1065" s="28"/>
      <c r="AC1065" s="28"/>
      <c r="AD1065" s="28"/>
      <c r="AE1065" s="28"/>
      <c r="AR1065" s="173" t="s">
        <v>82</v>
      </c>
      <c r="AT1065" s="173" t="s">
        <v>1367</v>
      </c>
      <c r="AU1065" s="173" t="s">
        <v>82</v>
      </c>
      <c r="AY1065" s="14" t="s">
        <v>127</v>
      </c>
      <c r="BE1065" s="174">
        <f>IF(O1065="základní",K1065,0)</f>
        <v>2980</v>
      </c>
      <c r="BF1065" s="174">
        <f>IF(O1065="snížená",K1065,0)</f>
        <v>0</v>
      </c>
      <c r="BG1065" s="174">
        <f>IF(O1065="zákl. přenesená",K1065,0)</f>
        <v>0</v>
      </c>
      <c r="BH1065" s="174">
        <f>IF(O1065="sníž. přenesená",K1065,0)</f>
        <v>0</v>
      </c>
      <c r="BI1065" s="174">
        <f>IF(O1065="nulová",K1065,0)</f>
        <v>0</v>
      </c>
      <c r="BJ1065" s="14" t="s">
        <v>82</v>
      </c>
      <c r="BK1065" s="174">
        <f>ROUND(P1065*H1065,2)</f>
        <v>2980</v>
      </c>
      <c r="BL1065" s="14" t="s">
        <v>82</v>
      </c>
      <c r="BM1065" s="173" t="s">
        <v>2096</v>
      </c>
    </row>
    <row r="1066" spans="1:65" s="2" customFormat="1" ht="19.5">
      <c r="A1066" s="28"/>
      <c r="B1066" s="29"/>
      <c r="C1066" s="30"/>
      <c r="D1066" s="175" t="s">
        <v>129</v>
      </c>
      <c r="E1066" s="30"/>
      <c r="F1066" s="176" t="s">
        <v>2097</v>
      </c>
      <c r="G1066" s="30"/>
      <c r="H1066" s="30"/>
      <c r="I1066" s="30"/>
      <c r="J1066" s="30"/>
      <c r="K1066" s="30"/>
      <c r="L1066" s="30"/>
      <c r="M1066" s="33"/>
      <c r="N1066" s="177"/>
      <c r="O1066" s="178"/>
      <c r="P1066" s="65"/>
      <c r="Q1066" s="65"/>
      <c r="R1066" s="65"/>
      <c r="S1066" s="65"/>
      <c r="T1066" s="65"/>
      <c r="U1066" s="65"/>
      <c r="V1066" s="65"/>
      <c r="W1066" s="65"/>
      <c r="X1066" s="66"/>
      <c r="Y1066" s="28"/>
      <c r="Z1066" s="28"/>
      <c r="AA1066" s="28"/>
      <c r="AB1066" s="28"/>
      <c r="AC1066" s="28"/>
      <c r="AD1066" s="28"/>
      <c r="AE1066" s="28"/>
      <c r="AT1066" s="14" t="s">
        <v>129</v>
      </c>
      <c r="AU1066" s="14" t="s">
        <v>82</v>
      </c>
    </row>
    <row r="1067" spans="1:65" s="2" customFormat="1" ht="24.2" customHeight="1">
      <c r="A1067" s="28"/>
      <c r="B1067" s="29"/>
      <c r="C1067" s="194" t="s">
        <v>2098</v>
      </c>
      <c r="D1067" s="194" t="s">
        <v>1367</v>
      </c>
      <c r="E1067" s="195" t="s">
        <v>2099</v>
      </c>
      <c r="F1067" s="196" t="s">
        <v>2100</v>
      </c>
      <c r="G1067" s="197" t="s">
        <v>125</v>
      </c>
      <c r="H1067" s="198">
        <v>4</v>
      </c>
      <c r="I1067" s="199">
        <v>0</v>
      </c>
      <c r="J1067" s="199">
        <v>413</v>
      </c>
      <c r="K1067" s="199">
        <f>ROUND(P1067*H1067,2)</f>
        <v>1652</v>
      </c>
      <c r="L1067" s="196" t="s">
        <v>126</v>
      </c>
      <c r="M1067" s="33"/>
      <c r="N1067" s="200" t="s">
        <v>1</v>
      </c>
      <c r="O1067" s="169" t="s">
        <v>37</v>
      </c>
      <c r="P1067" s="170">
        <f>I1067+J1067</f>
        <v>413</v>
      </c>
      <c r="Q1067" s="170">
        <f>ROUND(I1067*H1067,2)</f>
        <v>0</v>
      </c>
      <c r="R1067" s="170">
        <f>ROUND(J1067*H1067,2)</f>
        <v>1652</v>
      </c>
      <c r="S1067" s="171">
        <v>0</v>
      </c>
      <c r="T1067" s="171">
        <f>S1067*H1067</f>
        <v>0</v>
      </c>
      <c r="U1067" s="171">
        <v>0</v>
      </c>
      <c r="V1067" s="171">
        <f>U1067*H1067</f>
        <v>0</v>
      </c>
      <c r="W1067" s="171">
        <v>0</v>
      </c>
      <c r="X1067" s="172">
        <f>W1067*H1067</f>
        <v>0</v>
      </c>
      <c r="Y1067" s="28"/>
      <c r="Z1067" s="28"/>
      <c r="AA1067" s="28"/>
      <c r="AB1067" s="28"/>
      <c r="AC1067" s="28"/>
      <c r="AD1067" s="28"/>
      <c r="AE1067" s="28"/>
      <c r="AR1067" s="173" t="s">
        <v>82</v>
      </c>
      <c r="AT1067" s="173" t="s">
        <v>1367</v>
      </c>
      <c r="AU1067" s="173" t="s">
        <v>82</v>
      </c>
      <c r="AY1067" s="14" t="s">
        <v>127</v>
      </c>
      <c r="BE1067" s="174">
        <f>IF(O1067="základní",K1067,0)</f>
        <v>1652</v>
      </c>
      <c r="BF1067" s="174">
        <f>IF(O1067="snížená",K1067,0)</f>
        <v>0</v>
      </c>
      <c r="BG1067" s="174">
        <f>IF(O1067="zákl. přenesená",K1067,0)</f>
        <v>0</v>
      </c>
      <c r="BH1067" s="174">
        <f>IF(O1067="sníž. přenesená",K1067,0)</f>
        <v>0</v>
      </c>
      <c r="BI1067" s="174">
        <f>IF(O1067="nulová",K1067,0)</f>
        <v>0</v>
      </c>
      <c r="BJ1067" s="14" t="s">
        <v>82</v>
      </c>
      <c r="BK1067" s="174">
        <f>ROUND(P1067*H1067,2)</f>
        <v>1652</v>
      </c>
      <c r="BL1067" s="14" t="s">
        <v>82</v>
      </c>
      <c r="BM1067" s="173" t="s">
        <v>2101</v>
      </c>
    </row>
    <row r="1068" spans="1:65" s="2" customFormat="1" ht="11.25">
      <c r="A1068" s="28"/>
      <c r="B1068" s="29"/>
      <c r="C1068" s="30"/>
      <c r="D1068" s="175" t="s">
        <v>129</v>
      </c>
      <c r="E1068" s="30"/>
      <c r="F1068" s="176" t="s">
        <v>2100</v>
      </c>
      <c r="G1068" s="30"/>
      <c r="H1068" s="30"/>
      <c r="I1068" s="30"/>
      <c r="J1068" s="30"/>
      <c r="K1068" s="30"/>
      <c r="L1068" s="30"/>
      <c r="M1068" s="33"/>
      <c r="N1068" s="177"/>
      <c r="O1068" s="178"/>
      <c r="P1068" s="65"/>
      <c r="Q1068" s="65"/>
      <c r="R1068" s="65"/>
      <c r="S1068" s="65"/>
      <c r="T1068" s="65"/>
      <c r="U1068" s="65"/>
      <c r="V1068" s="65"/>
      <c r="W1068" s="65"/>
      <c r="X1068" s="66"/>
      <c r="Y1068" s="28"/>
      <c r="Z1068" s="28"/>
      <c r="AA1068" s="28"/>
      <c r="AB1068" s="28"/>
      <c r="AC1068" s="28"/>
      <c r="AD1068" s="28"/>
      <c r="AE1068" s="28"/>
      <c r="AT1068" s="14" t="s">
        <v>129</v>
      </c>
      <c r="AU1068" s="14" t="s">
        <v>82</v>
      </c>
    </row>
    <row r="1069" spans="1:65" s="2" customFormat="1" ht="24.2" customHeight="1">
      <c r="A1069" s="28"/>
      <c r="B1069" s="29"/>
      <c r="C1069" s="194" t="s">
        <v>2102</v>
      </c>
      <c r="D1069" s="194" t="s">
        <v>1367</v>
      </c>
      <c r="E1069" s="195" t="s">
        <v>2103</v>
      </c>
      <c r="F1069" s="196" t="s">
        <v>2104</v>
      </c>
      <c r="G1069" s="197" t="s">
        <v>125</v>
      </c>
      <c r="H1069" s="198">
        <v>1</v>
      </c>
      <c r="I1069" s="199">
        <v>0</v>
      </c>
      <c r="J1069" s="199">
        <v>1130</v>
      </c>
      <c r="K1069" s="199">
        <f>ROUND(P1069*H1069,2)</f>
        <v>1130</v>
      </c>
      <c r="L1069" s="196" t="s">
        <v>126</v>
      </c>
      <c r="M1069" s="33"/>
      <c r="N1069" s="200" t="s">
        <v>1</v>
      </c>
      <c r="O1069" s="169" t="s">
        <v>37</v>
      </c>
      <c r="P1069" s="170">
        <f>I1069+J1069</f>
        <v>1130</v>
      </c>
      <c r="Q1069" s="170">
        <f>ROUND(I1069*H1069,2)</f>
        <v>0</v>
      </c>
      <c r="R1069" s="170">
        <f>ROUND(J1069*H1069,2)</f>
        <v>1130</v>
      </c>
      <c r="S1069" s="171">
        <v>0</v>
      </c>
      <c r="T1069" s="171">
        <f>S1069*H1069</f>
        <v>0</v>
      </c>
      <c r="U1069" s="171">
        <v>0</v>
      </c>
      <c r="V1069" s="171">
        <f>U1069*H1069</f>
        <v>0</v>
      </c>
      <c r="W1069" s="171">
        <v>0</v>
      </c>
      <c r="X1069" s="172">
        <f>W1069*H1069</f>
        <v>0</v>
      </c>
      <c r="Y1069" s="28"/>
      <c r="Z1069" s="28"/>
      <c r="AA1069" s="28"/>
      <c r="AB1069" s="28"/>
      <c r="AC1069" s="28"/>
      <c r="AD1069" s="28"/>
      <c r="AE1069" s="28"/>
      <c r="AR1069" s="173" t="s">
        <v>82</v>
      </c>
      <c r="AT1069" s="173" t="s">
        <v>1367</v>
      </c>
      <c r="AU1069" s="173" t="s">
        <v>82</v>
      </c>
      <c r="AY1069" s="14" t="s">
        <v>127</v>
      </c>
      <c r="BE1069" s="174">
        <f>IF(O1069="základní",K1069,0)</f>
        <v>1130</v>
      </c>
      <c r="BF1069" s="174">
        <f>IF(O1069="snížená",K1069,0)</f>
        <v>0</v>
      </c>
      <c r="BG1069" s="174">
        <f>IF(O1069="zákl. přenesená",K1069,0)</f>
        <v>0</v>
      </c>
      <c r="BH1069" s="174">
        <f>IF(O1069="sníž. přenesená",K1069,0)</f>
        <v>0</v>
      </c>
      <c r="BI1069" s="174">
        <f>IF(O1069="nulová",K1069,0)</f>
        <v>0</v>
      </c>
      <c r="BJ1069" s="14" t="s">
        <v>82</v>
      </c>
      <c r="BK1069" s="174">
        <f>ROUND(P1069*H1069,2)</f>
        <v>1130</v>
      </c>
      <c r="BL1069" s="14" t="s">
        <v>82</v>
      </c>
      <c r="BM1069" s="173" t="s">
        <v>2105</v>
      </c>
    </row>
    <row r="1070" spans="1:65" s="2" customFormat="1" ht="11.25">
      <c r="A1070" s="28"/>
      <c r="B1070" s="29"/>
      <c r="C1070" s="30"/>
      <c r="D1070" s="175" t="s">
        <v>129</v>
      </c>
      <c r="E1070" s="30"/>
      <c r="F1070" s="176" t="s">
        <v>2104</v>
      </c>
      <c r="G1070" s="30"/>
      <c r="H1070" s="30"/>
      <c r="I1070" s="30"/>
      <c r="J1070" s="30"/>
      <c r="K1070" s="30"/>
      <c r="L1070" s="30"/>
      <c r="M1070" s="33"/>
      <c r="N1070" s="177"/>
      <c r="O1070" s="178"/>
      <c r="P1070" s="65"/>
      <c r="Q1070" s="65"/>
      <c r="R1070" s="65"/>
      <c r="S1070" s="65"/>
      <c r="T1070" s="65"/>
      <c r="U1070" s="65"/>
      <c r="V1070" s="65"/>
      <c r="W1070" s="65"/>
      <c r="X1070" s="66"/>
      <c r="Y1070" s="28"/>
      <c r="Z1070" s="28"/>
      <c r="AA1070" s="28"/>
      <c r="AB1070" s="28"/>
      <c r="AC1070" s="28"/>
      <c r="AD1070" s="28"/>
      <c r="AE1070" s="28"/>
      <c r="AT1070" s="14" t="s">
        <v>129</v>
      </c>
      <c r="AU1070" s="14" t="s">
        <v>82</v>
      </c>
    </row>
    <row r="1071" spans="1:65" s="2" customFormat="1" ht="24">
      <c r="A1071" s="28"/>
      <c r="B1071" s="29"/>
      <c r="C1071" s="194" t="s">
        <v>2106</v>
      </c>
      <c r="D1071" s="194" t="s">
        <v>1367</v>
      </c>
      <c r="E1071" s="195" t="s">
        <v>2107</v>
      </c>
      <c r="F1071" s="196" t="s">
        <v>2108</v>
      </c>
      <c r="G1071" s="197" t="s">
        <v>125</v>
      </c>
      <c r="H1071" s="198">
        <v>1</v>
      </c>
      <c r="I1071" s="199">
        <v>0</v>
      </c>
      <c r="J1071" s="199">
        <v>2080</v>
      </c>
      <c r="K1071" s="199">
        <f>ROUND(P1071*H1071,2)</f>
        <v>2080</v>
      </c>
      <c r="L1071" s="196" t="s">
        <v>126</v>
      </c>
      <c r="M1071" s="33"/>
      <c r="N1071" s="200" t="s">
        <v>1</v>
      </c>
      <c r="O1071" s="169" t="s">
        <v>37</v>
      </c>
      <c r="P1071" s="170">
        <f>I1071+J1071</f>
        <v>2080</v>
      </c>
      <c r="Q1071" s="170">
        <f>ROUND(I1071*H1071,2)</f>
        <v>0</v>
      </c>
      <c r="R1071" s="170">
        <f>ROUND(J1071*H1071,2)</f>
        <v>2080</v>
      </c>
      <c r="S1071" s="171">
        <v>0</v>
      </c>
      <c r="T1071" s="171">
        <f>S1071*H1071</f>
        <v>0</v>
      </c>
      <c r="U1071" s="171">
        <v>0</v>
      </c>
      <c r="V1071" s="171">
        <f>U1071*H1071</f>
        <v>0</v>
      </c>
      <c r="W1071" s="171">
        <v>0</v>
      </c>
      <c r="X1071" s="172">
        <f>W1071*H1071</f>
        <v>0</v>
      </c>
      <c r="Y1071" s="28"/>
      <c r="Z1071" s="28"/>
      <c r="AA1071" s="28"/>
      <c r="AB1071" s="28"/>
      <c r="AC1071" s="28"/>
      <c r="AD1071" s="28"/>
      <c r="AE1071" s="28"/>
      <c r="AR1071" s="173" t="s">
        <v>82</v>
      </c>
      <c r="AT1071" s="173" t="s">
        <v>1367</v>
      </c>
      <c r="AU1071" s="173" t="s">
        <v>82</v>
      </c>
      <c r="AY1071" s="14" t="s">
        <v>127</v>
      </c>
      <c r="BE1071" s="174">
        <f>IF(O1071="základní",K1071,0)</f>
        <v>2080</v>
      </c>
      <c r="BF1071" s="174">
        <f>IF(O1071="snížená",K1071,0)</f>
        <v>0</v>
      </c>
      <c r="BG1071" s="174">
        <f>IF(O1071="zákl. přenesená",K1071,0)</f>
        <v>0</v>
      </c>
      <c r="BH1071" s="174">
        <f>IF(O1071="sníž. přenesená",K1071,0)</f>
        <v>0</v>
      </c>
      <c r="BI1071" s="174">
        <f>IF(O1071="nulová",K1071,0)</f>
        <v>0</v>
      </c>
      <c r="BJ1071" s="14" t="s">
        <v>82</v>
      </c>
      <c r="BK1071" s="174">
        <f>ROUND(P1071*H1071,2)</f>
        <v>2080</v>
      </c>
      <c r="BL1071" s="14" t="s">
        <v>82</v>
      </c>
      <c r="BM1071" s="173" t="s">
        <v>2109</v>
      </c>
    </row>
    <row r="1072" spans="1:65" s="2" customFormat="1" ht="11.25">
      <c r="A1072" s="28"/>
      <c r="B1072" s="29"/>
      <c r="C1072" s="30"/>
      <c r="D1072" s="175" t="s">
        <v>129</v>
      </c>
      <c r="E1072" s="30"/>
      <c r="F1072" s="176" t="s">
        <v>2108</v>
      </c>
      <c r="G1072" s="30"/>
      <c r="H1072" s="30"/>
      <c r="I1072" s="30"/>
      <c r="J1072" s="30"/>
      <c r="K1072" s="30"/>
      <c r="L1072" s="30"/>
      <c r="M1072" s="33"/>
      <c r="N1072" s="177"/>
      <c r="O1072" s="178"/>
      <c r="P1072" s="65"/>
      <c r="Q1072" s="65"/>
      <c r="R1072" s="65"/>
      <c r="S1072" s="65"/>
      <c r="T1072" s="65"/>
      <c r="U1072" s="65"/>
      <c r="V1072" s="65"/>
      <c r="W1072" s="65"/>
      <c r="X1072" s="66"/>
      <c r="Y1072" s="28"/>
      <c r="Z1072" s="28"/>
      <c r="AA1072" s="28"/>
      <c r="AB1072" s="28"/>
      <c r="AC1072" s="28"/>
      <c r="AD1072" s="28"/>
      <c r="AE1072" s="28"/>
      <c r="AT1072" s="14" t="s">
        <v>129</v>
      </c>
      <c r="AU1072" s="14" t="s">
        <v>82</v>
      </c>
    </row>
    <row r="1073" spans="1:65" s="2" customFormat="1" ht="24.2" customHeight="1">
      <c r="A1073" s="28"/>
      <c r="B1073" s="29"/>
      <c r="C1073" s="194" t="s">
        <v>2110</v>
      </c>
      <c r="D1073" s="194" t="s">
        <v>1367</v>
      </c>
      <c r="E1073" s="195" t="s">
        <v>2111</v>
      </c>
      <c r="F1073" s="196" t="s">
        <v>2112</v>
      </c>
      <c r="G1073" s="197" t="s">
        <v>125</v>
      </c>
      <c r="H1073" s="198">
        <v>1</v>
      </c>
      <c r="I1073" s="199">
        <v>0</v>
      </c>
      <c r="J1073" s="199">
        <v>600</v>
      </c>
      <c r="K1073" s="199">
        <f>ROUND(P1073*H1073,2)</f>
        <v>600</v>
      </c>
      <c r="L1073" s="196" t="s">
        <v>126</v>
      </c>
      <c r="M1073" s="33"/>
      <c r="N1073" s="200" t="s">
        <v>1</v>
      </c>
      <c r="O1073" s="169" t="s">
        <v>37</v>
      </c>
      <c r="P1073" s="170">
        <f>I1073+J1073</f>
        <v>600</v>
      </c>
      <c r="Q1073" s="170">
        <f>ROUND(I1073*H1073,2)</f>
        <v>0</v>
      </c>
      <c r="R1073" s="170">
        <f>ROUND(J1073*H1073,2)</f>
        <v>600</v>
      </c>
      <c r="S1073" s="171">
        <v>0</v>
      </c>
      <c r="T1073" s="171">
        <f>S1073*H1073</f>
        <v>0</v>
      </c>
      <c r="U1073" s="171">
        <v>0</v>
      </c>
      <c r="V1073" s="171">
        <f>U1073*H1073</f>
        <v>0</v>
      </c>
      <c r="W1073" s="171">
        <v>0</v>
      </c>
      <c r="X1073" s="172">
        <f>W1073*H1073</f>
        <v>0</v>
      </c>
      <c r="Y1073" s="28"/>
      <c r="Z1073" s="28"/>
      <c r="AA1073" s="28"/>
      <c r="AB1073" s="28"/>
      <c r="AC1073" s="28"/>
      <c r="AD1073" s="28"/>
      <c r="AE1073" s="28"/>
      <c r="AR1073" s="173" t="s">
        <v>82</v>
      </c>
      <c r="AT1073" s="173" t="s">
        <v>1367</v>
      </c>
      <c r="AU1073" s="173" t="s">
        <v>82</v>
      </c>
      <c r="AY1073" s="14" t="s">
        <v>127</v>
      </c>
      <c r="BE1073" s="174">
        <f>IF(O1073="základní",K1073,0)</f>
        <v>600</v>
      </c>
      <c r="BF1073" s="174">
        <f>IF(O1073="snížená",K1073,0)</f>
        <v>0</v>
      </c>
      <c r="BG1073" s="174">
        <f>IF(O1073="zákl. přenesená",K1073,0)</f>
        <v>0</v>
      </c>
      <c r="BH1073" s="174">
        <f>IF(O1073="sníž. přenesená",K1073,0)</f>
        <v>0</v>
      </c>
      <c r="BI1073" s="174">
        <f>IF(O1073="nulová",K1073,0)</f>
        <v>0</v>
      </c>
      <c r="BJ1073" s="14" t="s">
        <v>82</v>
      </c>
      <c r="BK1073" s="174">
        <f>ROUND(P1073*H1073,2)</f>
        <v>600</v>
      </c>
      <c r="BL1073" s="14" t="s">
        <v>82</v>
      </c>
      <c r="BM1073" s="173" t="s">
        <v>2113</v>
      </c>
    </row>
    <row r="1074" spans="1:65" s="2" customFormat="1" ht="19.5">
      <c r="A1074" s="28"/>
      <c r="B1074" s="29"/>
      <c r="C1074" s="30"/>
      <c r="D1074" s="175" t="s">
        <v>129</v>
      </c>
      <c r="E1074" s="30"/>
      <c r="F1074" s="176" t="s">
        <v>2114</v>
      </c>
      <c r="G1074" s="30"/>
      <c r="H1074" s="30"/>
      <c r="I1074" s="30"/>
      <c r="J1074" s="30"/>
      <c r="K1074" s="30"/>
      <c r="L1074" s="30"/>
      <c r="M1074" s="33"/>
      <c r="N1074" s="177"/>
      <c r="O1074" s="178"/>
      <c r="P1074" s="65"/>
      <c r="Q1074" s="65"/>
      <c r="R1074" s="65"/>
      <c r="S1074" s="65"/>
      <c r="T1074" s="65"/>
      <c r="U1074" s="65"/>
      <c r="V1074" s="65"/>
      <c r="W1074" s="65"/>
      <c r="X1074" s="66"/>
      <c r="Y1074" s="28"/>
      <c r="Z1074" s="28"/>
      <c r="AA1074" s="28"/>
      <c r="AB1074" s="28"/>
      <c r="AC1074" s="28"/>
      <c r="AD1074" s="28"/>
      <c r="AE1074" s="28"/>
      <c r="AT1074" s="14" t="s">
        <v>129</v>
      </c>
      <c r="AU1074" s="14" t="s">
        <v>82</v>
      </c>
    </row>
    <row r="1075" spans="1:65" s="2" customFormat="1" ht="24.2" customHeight="1">
      <c r="A1075" s="28"/>
      <c r="B1075" s="29"/>
      <c r="C1075" s="194" t="s">
        <v>2115</v>
      </c>
      <c r="D1075" s="194" t="s">
        <v>1367</v>
      </c>
      <c r="E1075" s="195" t="s">
        <v>2116</v>
      </c>
      <c r="F1075" s="196" t="s">
        <v>2117</v>
      </c>
      <c r="G1075" s="197" t="s">
        <v>125</v>
      </c>
      <c r="H1075" s="198">
        <v>1</v>
      </c>
      <c r="I1075" s="199">
        <v>0</v>
      </c>
      <c r="J1075" s="199">
        <v>600</v>
      </c>
      <c r="K1075" s="199">
        <f>ROUND(P1075*H1075,2)</f>
        <v>600</v>
      </c>
      <c r="L1075" s="196" t="s">
        <v>126</v>
      </c>
      <c r="M1075" s="33"/>
      <c r="N1075" s="200" t="s">
        <v>1</v>
      </c>
      <c r="O1075" s="169" t="s">
        <v>37</v>
      </c>
      <c r="P1075" s="170">
        <f>I1075+J1075</f>
        <v>600</v>
      </c>
      <c r="Q1075" s="170">
        <f>ROUND(I1075*H1075,2)</f>
        <v>0</v>
      </c>
      <c r="R1075" s="170">
        <f>ROUND(J1075*H1075,2)</f>
        <v>600</v>
      </c>
      <c r="S1075" s="171">
        <v>0</v>
      </c>
      <c r="T1075" s="171">
        <f>S1075*H1075</f>
        <v>0</v>
      </c>
      <c r="U1075" s="171">
        <v>0</v>
      </c>
      <c r="V1075" s="171">
        <f>U1075*H1075</f>
        <v>0</v>
      </c>
      <c r="W1075" s="171">
        <v>0</v>
      </c>
      <c r="X1075" s="172">
        <f>W1075*H1075</f>
        <v>0</v>
      </c>
      <c r="Y1075" s="28"/>
      <c r="Z1075" s="28"/>
      <c r="AA1075" s="28"/>
      <c r="AB1075" s="28"/>
      <c r="AC1075" s="28"/>
      <c r="AD1075" s="28"/>
      <c r="AE1075" s="28"/>
      <c r="AR1075" s="173" t="s">
        <v>82</v>
      </c>
      <c r="AT1075" s="173" t="s">
        <v>1367</v>
      </c>
      <c r="AU1075" s="173" t="s">
        <v>82</v>
      </c>
      <c r="AY1075" s="14" t="s">
        <v>127</v>
      </c>
      <c r="BE1075" s="174">
        <f>IF(O1075="základní",K1075,0)</f>
        <v>600</v>
      </c>
      <c r="BF1075" s="174">
        <f>IF(O1075="snížená",K1075,0)</f>
        <v>0</v>
      </c>
      <c r="BG1075" s="174">
        <f>IF(O1075="zákl. přenesená",K1075,0)</f>
        <v>0</v>
      </c>
      <c r="BH1075" s="174">
        <f>IF(O1075="sníž. přenesená",K1075,0)</f>
        <v>0</v>
      </c>
      <c r="BI1075" s="174">
        <f>IF(O1075="nulová",K1075,0)</f>
        <v>0</v>
      </c>
      <c r="BJ1075" s="14" t="s">
        <v>82</v>
      </c>
      <c r="BK1075" s="174">
        <f>ROUND(P1075*H1075,2)</f>
        <v>600</v>
      </c>
      <c r="BL1075" s="14" t="s">
        <v>82</v>
      </c>
      <c r="BM1075" s="173" t="s">
        <v>2118</v>
      </c>
    </row>
    <row r="1076" spans="1:65" s="2" customFormat="1" ht="19.5">
      <c r="A1076" s="28"/>
      <c r="B1076" s="29"/>
      <c r="C1076" s="30"/>
      <c r="D1076" s="175" t="s">
        <v>129</v>
      </c>
      <c r="E1076" s="30"/>
      <c r="F1076" s="176" t="s">
        <v>2119</v>
      </c>
      <c r="G1076" s="30"/>
      <c r="H1076" s="30"/>
      <c r="I1076" s="30"/>
      <c r="J1076" s="30"/>
      <c r="K1076" s="30"/>
      <c r="L1076" s="30"/>
      <c r="M1076" s="33"/>
      <c r="N1076" s="177"/>
      <c r="O1076" s="178"/>
      <c r="P1076" s="65"/>
      <c r="Q1076" s="65"/>
      <c r="R1076" s="65"/>
      <c r="S1076" s="65"/>
      <c r="T1076" s="65"/>
      <c r="U1076" s="65"/>
      <c r="V1076" s="65"/>
      <c r="W1076" s="65"/>
      <c r="X1076" s="66"/>
      <c r="Y1076" s="28"/>
      <c r="Z1076" s="28"/>
      <c r="AA1076" s="28"/>
      <c r="AB1076" s="28"/>
      <c r="AC1076" s="28"/>
      <c r="AD1076" s="28"/>
      <c r="AE1076" s="28"/>
      <c r="AT1076" s="14" t="s">
        <v>129</v>
      </c>
      <c r="AU1076" s="14" t="s">
        <v>82</v>
      </c>
    </row>
    <row r="1077" spans="1:65" s="2" customFormat="1" ht="24.2" customHeight="1">
      <c r="A1077" s="28"/>
      <c r="B1077" s="29"/>
      <c r="C1077" s="194" t="s">
        <v>2120</v>
      </c>
      <c r="D1077" s="194" t="s">
        <v>1367</v>
      </c>
      <c r="E1077" s="195" t="s">
        <v>2121</v>
      </c>
      <c r="F1077" s="196" t="s">
        <v>2122</v>
      </c>
      <c r="G1077" s="197" t="s">
        <v>125</v>
      </c>
      <c r="H1077" s="198">
        <v>1</v>
      </c>
      <c r="I1077" s="199">
        <v>0</v>
      </c>
      <c r="J1077" s="199">
        <v>600</v>
      </c>
      <c r="K1077" s="199">
        <f>ROUND(P1077*H1077,2)</f>
        <v>600</v>
      </c>
      <c r="L1077" s="196" t="s">
        <v>126</v>
      </c>
      <c r="M1077" s="33"/>
      <c r="N1077" s="200" t="s">
        <v>1</v>
      </c>
      <c r="O1077" s="169" t="s">
        <v>37</v>
      </c>
      <c r="P1077" s="170">
        <f>I1077+J1077</f>
        <v>600</v>
      </c>
      <c r="Q1077" s="170">
        <f>ROUND(I1077*H1077,2)</f>
        <v>0</v>
      </c>
      <c r="R1077" s="170">
        <f>ROUND(J1077*H1077,2)</f>
        <v>600</v>
      </c>
      <c r="S1077" s="171">
        <v>0</v>
      </c>
      <c r="T1077" s="171">
        <f>S1077*H1077</f>
        <v>0</v>
      </c>
      <c r="U1077" s="171">
        <v>0</v>
      </c>
      <c r="V1077" s="171">
        <f>U1077*H1077</f>
        <v>0</v>
      </c>
      <c r="W1077" s="171">
        <v>0</v>
      </c>
      <c r="X1077" s="172">
        <f>W1077*H1077</f>
        <v>0</v>
      </c>
      <c r="Y1077" s="28"/>
      <c r="Z1077" s="28"/>
      <c r="AA1077" s="28"/>
      <c r="AB1077" s="28"/>
      <c r="AC1077" s="28"/>
      <c r="AD1077" s="28"/>
      <c r="AE1077" s="28"/>
      <c r="AR1077" s="173" t="s">
        <v>82</v>
      </c>
      <c r="AT1077" s="173" t="s">
        <v>1367</v>
      </c>
      <c r="AU1077" s="173" t="s">
        <v>82</v>
      </c>
      <c r="AY1077" s="14" t="s">
        <v>127</v>
      </c>
      <c r="BE1077" s="174">
        <f>IF(O1077="základní",K1077,0)</f>
        <v>600</v>
      </c>
      <c r="BF1077" s="174">
        <f>IF(O1077="snížená",K1077,0)</f>
        <v>0</v>
      </c>
      <c r="BG1077" s="174">
        <f>IF(O1077="zákl. přenesená",K1077,0)</f>
        <v>0</v>
      </c>
      <c r="BH1077" s="174">
        <f>IF(O1077="sníž. přenesená",K1077,0)</f>
        <v>0</v>
      </c>
      <c r="BI1077" s="174">
        <f>IF(O1077="nulová",K1077,0)</f>
        <v>0</v>
      </c>
      <c r="BJ1077" s="14" t="s">
        <v>82</v>
      </c>
      <c r="BK1077" s="174">
        <f>ROUND(P1077*H1077,2)</f>
        <v>600</v>
      </c>
      <c r="BL1077" s="14" t="s">
        <v>82</v>
      </c>
      <c r="BM1077" s="173" t="s">
        <v>2123</v>
      </c>
    </row>
    <row r="1078" spans="1:65" s="2" customFormat="1" ht="19.5">
      <c r="A1078" s="28"/>
      <c r="B1078" s="29"/>
      <c r="C1078" s="30"/>
      <c r="D1078" s="175" t="s">
        <v>129</v>
      </c>
      <c r="E1078" s="30"/>
      <c r="F1078" s="176" t="s">
        <v>2124</v>
      </c>
      <c r="G1078" s="30"/>
      <c r="H1078" s="30"/>
      <c r="I1078" s="30"/>
      <c r="J1078" s="30"/>
      <c r="K1078" s="30"/>
      <c r="L1078" s="30"/>
      <c r="M1078" s="33"/>
      <c r="N1078" s="177"/>
      <c r="O1078" s="178"/>
      <c r="P1078" s="65"/>
      <c r="Q1078" s="65"/>
      <c r="R1078" s="65"/>
      <c r="S1078" s="65"/>
      <c r="T1078" s="65"/>
      <c r="U1078" s="65"/>
      <c r="V1078" s="65"/>
      <c r="W1078" s="65"/>
      <c r="X1078" s="66"/>
      <c r="Y1078" s="28"/>
      <c r="Z1078" s="28"/>
      <c r="AA1078" s="28"/>
      <c r="AB1078" s="28"/>
      <c r="AC1078" s="28"/>
      <c r="AD1078" s="28"/>
      <c r="AE1078" s="28"/>
      <c r="AT1078" s="14" t="s">
        <v>129</v>
      </c>
      <c r="AU1078" s="14" t="s">
        <v>82</v>
      </c>
    </row>
    <row r="1079" spans="1:65" s="2" customFormat="1" ht="24.2" customHeight="1">
      <c r="A1079" s="28"/>
      <c r="B1079" s="29"/>
      <c r="C1079" s="194" t="s">
        <v>2125</v>
      </c>
      <c r="D1079" s="194" t="s">
        <v>1367</v>
      </c>
      <c r="E1079" s="195" t="s">
        <v>2126</v>
      </c>
      <c r="F1079" s="196" t="s">
        <v>2127</v>
      </c>
      <c r="G1079" s="197" t="s">
        <v>125</v>
      </c>
      <c r="H1079" s="198">
        <v>1</v>
      </c>
      <c r="I1079" s="199">
        <v>0</v>
      </c>
      <c r="J1079" s="199">
        <v>600</v>
      </c>
      <c r="K1079" s="199">
        <f>ROUND(P1079*H1079,2)</f>
        <v>600</v>
      </c>
      <c r="L1079" s="196" t="s">
        <v>126</v>
      </c>
      <c r="M1079" s="33"/>
      <c r="N1079" s="200" t="s">
        <v>1</v>
      </c>
      <c r="O1079" s="169" t="s">
        <v>37</v>
      </c>
      <c r="P1079" s="170">
        <f>I1079+J1079</f>
        <v>600</v>
      </c>
      <c r="Q1079" s="170">
        <f>ROUND(I1079*H1079,2)</f>
        <v>0</v>
      </c>
      <c r="R1079" s="170">
        <f>ROUND(J1079*H1079,2)</f>
        <v>600</v>
      </c>
      <c r="S1079" s="171">
        <v>0</v>
      </c>
      <c r="T1079" s="171">
        <f>S1079*H1079</f>
        <v>0</v>
      </c>
      <c r="U1079" s="171">
        <v>0</v>
      </c>
      <c r="V1079" s="171">
        <f>U1079*H1079</f>
        <v>0</v>
      </c>
      <c r="W1079" s="171">
        <v>0</v>
      </c>
      <c r="X1079" s="172">
        <f>W1079*H1079</f>
        <v>0</v>
      </c>
      <c r="Y1079" s="28"/>
      <c r="Z1079" s="28"/>
      <c r="AA1079" s="28"/>
      <c r="AB1079" s="28"/>
      <c r="AC1079" s="28"/>
      <c r="AD1079" s="28"/>
      <c r="AE1079" s="28"/>
      <c r="AR1079" s="173" t="s">
        <v>82</v>
      </c>
      <c r="AT1079" s="173" t="s">
        <v>1367</v>
      </c>
      <c r="AU1079" s="173" t="s">
        <v>82</v>
      </c>
      <c r="AY1079" s="14" t="s">
        <v>127</v>
      </c>
      <c r="BE1079" s="174">
        <f>IF(O1079="základní",K1079,0)</f>
        <v>600</v>
      </c>
      <c r="BF1079" s="174">
        <f>IF(O1079="snížená",K1079,0)</f>
        <v>0</v>
      </c>
      <c r="BG1079" s="174">
        <f>IF(O1079="zákl. přenesená",K1079,0)</f>
        <v>0</v>
      </c>
      <c r="BH1079" s="174">
        <f>IF(O1079="sníž. přenesená",K1079,0)</f>
        <v>0</v>
      </c>
      <c r="BI1079" s="174">
        <f>IF(O1079="nulová",K1079,0)</f>
        <v>0</v>
      </c>
      <c r="BJ1079" s="14" t="s">
        <v>82</v>
      </c>
      <c r="BK1079" s="174">
        <f>ROUND(P1079*H1079,2)</f>
        <v>600</v>
      </c>
      <c r="BL1079" s="14" t="s">
        <v>82</v>
      </c>
      <c r="BM1079" s="173" t="s">
        <v>2128</v>
      </c>
    </row>
    <row r="1080" spans="1:65" s="2" customFormat="1" ht="11.25">
      <c r="A1080" s="28"/>
      <c r="B1080" s="29"/>
      <c r="C1080" s="30"/>
      <c r="D1080" s="175" t="s">
        <v>129</v>
      </c>
      <c r="E1080" s="30"/>
      <c r="F1080" s="176" t="s">
        <v>2127</v>
      </c>
      <c r="G1080" s="30"/>
      <c r="H1080" s="30"/>
      <c r="I1080" s="30"/>
      <c r="J1080" s="30"/>
      <c r="K1080" s="30"/>
      <c r="L1080" s="30"/>
      <c r="M1080" s="33"/>
      <c r="N1080" s="177"/>
      <c r="O1080" s="178"/>
      <c r="P1080" s="65"/>
      <c r="Q1080" s="65"/>
      <c r="R1080" s="65"/>
      <c r="S1080" s="65"/>
      <c r="T1080" s="65"/>
      <c r="U1080" s="65"/>
      <c r="V1080" s="65"/>
      <c r="W1080" s="65"/>
      <c r="X1080" s="66"/>
      <c r="Y1080" s="28"/>
      <c r="Z1080" s="28"/>
      <c r="AA1080" s="28"/>
      <c r="AB1080" s="28"/>
      <c r="AC1080" s="28"/>
      <c r="AD1080" s="28"/>
      <c r="AE1080" s="28"/>
      <c r="AT1080" s="14" t="s">
        <v>129</v>
      </c>
      <c r="AU1080" s="14" t="s">
        <v>82</v>
      </c>
    </row>
    <row r="1081" spans="1:65" s="2" customFormat="1" ht="24.2" customHeight="1">
      <c r="A1081" s="28"/>
      <c r="B1081" s="29"/>
      <c r="C1081" s="194" t="s">
        <v>2129</v>
      </c>
      <c r="D1081" s="194" t="s">
        <v>1367</v>
      </c>
      <c r="E1081" s="195" t="s">
        <v>2130</v>
      </c>
      <c r="F1081" s="196" t="s">
        <v>2131</v>
      </c>
      <c r="G1081" s="197" t="s">
        <v>125</v>
      </c>
      <c r="H1081" s="198">
        <v>4</v>
      </c>
      <c r="I1081" s="199">
        <v>0</v>
      </c>
      <c r="J1081" s="199">
        <v>2710</v>
      </c>
      <c r="K1081" s="199">
        <f>ROUND(P1081*H1081,2)</f>
        <v>10840</v>
      </c>
      <c r="L1081" s="196" t="s">
        <v>126</v>
      </c>
      <c r="M1081" s="33"/>
      <c r="N1081" s="200" t="s">
        <v>1</v>
      </c>
      <c r="O1081" s="169" t="s">
        <v>37</v>
      </c>
      <c r="P1081" s="170">
        <f>I1081+J1081</f>
        <v>2710</v>
      </c>
      <c r="Q1081" s="170">
        <f>ROUND(I1081*H1081,2)</f>
        <v>0</v>
      </c>
      <c r="R1081" s="170">
        <f>ROUND(J1081*H1081,2)</f>
        <v>10840</v>
      </c>
      <c r="S1081" s="171">
        <v>0</v>
      </c>
      <c r="T1081" s="171">
        <f>S1081*H1081</f>
        <v>0</v>
      </c>
      <c r="U1081" s="171">
        <v>0</v>
      </c>
      <c r="V1081" s="171">
        <f>U1081*H1081</f>
        <v>0</v>
      </c>
      <c r="W1081" s="171">
        <v>0</v>
      </c>
      <c r="X1081" s="172">
        <f>W1081*H1081</f>
        <v>0</v>
      </c>
      <c r="Y1081" s="28"/>
      <c r="Z1081" s="28"/>
      <c r="AA1081" s="28"/>
      <c r="AB1081" s="28"/>
      <c r="AC1081" s="28"/>
      <c r="AD1081" s="28"/>
      <c r="AE1081" s="28"/>
      <c r="AR1081" s="173" t="s">
        <v>82</v>
      </c>
      <c r="AT1081" s="173" t="s">
        <v>1367</v>
      </c>
      <c r="AU1081" s="173" t="s">
        <v>82</v>
      </c>
      <c r="AY1081" s="14" t="s">
        <v>127</v>
      </c>
      <c r="BE1081" s="174">
        <f>IF(O1081="základní",K1081,0)</f>
        <v>10840</v>
      </c>
      <c r="BF1081" s="174">
        <f>IF(O1081="snížená",K1081,0)</f>
        <v>0</v>
      </c>
      <c r="BG1081" s="174">
        <f>IF(O1081="zákl. přenesená",K1081,0)</f>
        <v>0</v>
      </c>
      <c r="BH1081" s="174">
        <f>IF(O1081="sníž. přenesená",K1081,0)</f>
        <v>0</v>
      </c>
      <c r="BI1081" s="174">
        <f>IF(O1081="nulová",K1081,0)</f>
        <v>0</v>
      </c>
      <c r="BJ1081" s="14" t="s">
        <v>82</v>
      </c>
      <c r="BK1081" s="174">
        <f>ROUND(P1081*H1081,2)</f>
        <v>10840</v>
      </c>
      <c r="BL1081" s="14" t="s">
        <v>82</v>
      </c>
      <c r="BM1081" s="173" t="s">
        <v>2132</v>
      </c>
    </row>
    <row r="1082" spans="1:65" s="2" customFormat="1" ht="19.5">
      <c r="A1082" s="28"/>
      <c r="B1082" s="29"/>
      <c r="C1082" s="30"/>
      <c r="D1082" s="175" t="s">
        <v>129</v>
      </c>
      <c r="E1082" s="30"/>
      <c r="F1082" s="176" t="s">
        <v>2133</v>
      </c>
      <c r="G1082" s="30"/>
      <c r="H1082" s="30"/>
      <c r="I1082" s="30"/>
      <c r="J1082" s="30"/>
      <c r="K1082" s="30"/>
      <c r="L1082" s="30"/>
      <c r="M1082" s="33"/>
      <c r="N1082" s="177"/>
      <c r="O1082" s="178"/>
      <c r="P1082" s="65"/>
      <c r="Q1082" s="65"/>
      <c r="R1082" s="65"/>
      <c r="S1082" s="65"/>
      <c r="T1082" s="65"/>
      <c r="U1082" s="65"/>
      <c r="V1082" s="65"/>
      <c r="W1082" s="65"/>
      <c r="X1082" s="66"/>
      <c r="Y1082" s="28"/>
      <c r="Z1082" s="28"/>
      <c r="AA1082" s="28"/>
      <c r="AB1082" s="28"/>
      <c r="AC1082" s="28"/>
      <c r="AD1082" s="28"/>
      <c r="AE1082" s="28"/>
      <c r="AT1082" s="14" t="s">
        <v>129</v>
      </c>
      <c r="AU1082" s="14" t="s">
        <v>82</v>
      </c>
    </row>
    <row r="1083" spans="1:65" s="2" customFormat="1" ht="24.2" customHeight="1">
      <c r="A1083" s="28"/>
      <c r="B1083" s="29"/>
      <c r="C1083" s="194" t="s">
        <v>2134</v>
      </c>
      <c r="D1083" s="194" t="s">
        <v>1367</v>
      </c>
      <c r="E1083" s="195" t="s">
        <v>2135</v>
      </c>
      <c r="F1083" s="196" t="s">
        <v>2136</v>
      </c>
      <c r="G1083" s="197" t="s">
        <v>125</v>
      </c>
      <c r="H1083" s="198">
        <v>1</v>
      </c>
      <c r="I1083" s="199">
        <v>0</v>
      </c>
      <c r="J1083" s="199">
        <v>1670</v>
      </c>
      <c r="K1083" s="199">
        <f>ROUND(P1083*H1083,2)</f>
        <v>1670</v>
      </c>
      <c r="L1083" s="196" t="s">
        <v>126</v>
      </c>
      <c r="M1083" s="33"/>
      <c r="N1083" s="200" t="s">
        <v>1</v>
      </c>
      <c r="O1083" s="169" t="s">
        <v>37</v>
      </c>
      <c r="P1083" s="170">
        <f>I1083+J1083</f>
        <v>1670</v>
      </c>
      <c r="Q1083" s="170">
        <f>ROUND(I1083*H1083,2)</f>
        <v>0</v>
      </c>
      <c r="R1083" s="170">
        <f>ROUND(J1083*H1083,2)</f>
        <v>1670</v>
      </c>
      <c r="S1083" s="171">
        <v>0</v>
      </c>
      <c r="T1083" s="171">
        <f>S1083*H1083</f>
        <v>0</v>
      </c>
      <c r="U1083" s="171">
        <v>0</v>
      </c>
      <c r="V1083" s="171">
        <f>U1083*H1083</f>
        <v>0</v>
      </c>
      <c r="W1083" s="171">
        <v>0</v>
      </c>
      <c r="X1083" s="172">
        <f>W1083*H1083</f>
        <v>0</v>
      </c>
      <c r="Y1083" s="28"/>
      <c r="Z1083" s="28"/>
      <c r="AA1083" s="28"/>
      <c r="AB1083" s="28"/>
      <c r="AC1083" s="28"/>
      <c r="AD1083" s="28"/>
      <c r="AE1083" s="28"/>
      <c r="AR1083" s="173" t="s">
        <v>82</v>
      </c>
      <c r="AT1083" s="173" t="s">
        <v>1367</v>
      </c>
      <c r="AU1083" s="173" t="s">
        <v>82</v>
      </c>
      <c r="AY1083" s="14" t="s">
        <v>127</v>
      </c>
      <c r="BE1083" s="174">
        <f>IF(O1083="základní",K1083,0)</f>
        <v>1670</v>
      </c>
      <c r="BF1083" s="174">
        <f>IF(O1083="snížená",K1083,0)</f>
        <v>0</v>
      </c>
      <c r="BG1083" s="174">
        <f>IF(O1083="zákl. přenesená",K1083,0)</f>
        <v>0</v>
      </c>
      <c r="BH1083" s="174">
        <f>IF(O1083="sníž. přenesená",K1083,0)</f>
        <v>0</v>
      </c>
      <c r="BI1083" s="174">
        <f>IF(O1083="nulová",K1083,0)</f>
        <v>0</v>
      </c>
      <c r="BJ1083" s="14" t="s">
        <v>82</v>
      </c>
      <c r="BK1083" s="174">
        <f>ROUND(P1083*H1083,2)</f>
        <v>1670</v>
      </c>
      <c r="BL1083" s="14" t="s">
        <v>82</v>
      </c>
      <c r="BM1083" s="173" t="s">
        <v>2137</v>
      </c>
    </row>
    <row r="1084" spans="1:65" s="2" customFormat="1" ht="29.25">
      <c r="A1084" s="28"/>
      <c r="B1084" s="29"/>
      <c r="C1084" s="30"/>
      <c r="D1084" s="175" t="s">
        <v>129</v>
      </c>
      <c r="E1084" s="30"/>
      <c r="F1084" s="176" t="s">
        <v>2138</v>
      </c>
      <c r="G1084" s="30"/>
      <c r="H1084" s="30"/>
      <c r="I1084" s="30"/>
      <c r="J1084" s="30"/>
      <c r="K1084" s="30"/>
      <c r="L1084" s="30"/>
      <c r="M1084" s="33"/>
      <c r="N1084" s="177"/>
      <c r="O1084" s="178"/>
      <c r="P1084" s="65"/>
      <c r="Q1084" s="65"/>
      <c r="R1084" s="65"/>
      <c r="S1084" s="65"/>
      <c r="T1084" s="65"/>
      <c r="U1084" s="65"/>
      <c r="V1084" s="65"/>
      <c r="W1084" s="65"/>
      <c r="X1084" s="66"/>
      <c r="Y1084" s="28"/>
      <c r="Z1084" s="28"/>
      <c r="AA1084" s="28"/>
      <c r="AB1084" s="28"/>
      <c r="AC1084" s="28"/>
      <c r="AD1084" s="28"/>
      <c r="AE1084" s="28"/>
      <c r="AT1084" s="14" t="s">
        <v>129</v>
      </c>
      <c r="AU1084" s="14" t="s">
        <v>82</v>
      </c>
    </row>
    <row r="1085" spans="1:65" s="2" customFormat="1" ht="24.2" customHeight="1">
      <c r="A1085" s="28"/>
      <c r="B1085" s="29"/>
      <c r="C1085" s="194" t="s">
        <v>2139</v>
      </c>
      <c r="D1085" s="194" t="s">
        <v>1367</v>
      </c>
      <c r="E1085" s="195" t="s">
        <v>1771</v>
      </c>
      <c r="F1085" s="196" t="s">
        <v>1772</v>
      </c>
      <c r="G1085" s="197" t="s">
        <v>125</v>
      </c>
      <c r="H1085" s="198">
        <v>4</v>
      </c>
      <c r="I1085" s="199">
        <v>0</v>
      </c>
      <c r="J1085" s="199">
        <v>3580</v>
      </c>
      <c r="K1085" s="199">
        <f>ROUND(P1085*H1085,2)</f>
        <v>14320</v>
      </c>
      <c r="L1085" s="196" t="s">
        <v>126</v>
      </c>
      <c r="M1085" s="33"/>
      <c r="N1085" s="200" t="s">
        <v>1</v>
      </c>
      <c r="O1085" s="169" t="s">
        <v>37</v>
      </c>
      <c r="P1085" s="170">
        <f>I1085+J1085</f>
        <v>3580</v>
      </c>
      <c r="Q1085" s="170">
        <f>ROUND(I1085*H1085,2)</f>
        <v>0</v>
      </c>
      <c r="R1085" s="170">
        <f>ROUND(J1085*H1085,2)</f>
        <v>14320</v>
      </c>
      <c r="S1085" s="171">
        <v>0</v>
      </c>
      <c r="T1085" s="171">
        <f>S1085*H1085</f>
        <v>0</v>
      </c>
      <c r="U1085" s="171">
        <v>0</v>
      </c>
      <c r="V1085" s="171">
        <f>U1085*H1085</f>
        <v>0</v>
      </c>
      <c r="W1085" s="171">
        <v>0</v>
      </c>
      <c r="X1085" s="172">
        <f>W1085*H1085</f>
        <v>0</v>
      </c>
      <c r="Y1085" s="28"/>
      <c r="Z1085" s="28"/>
      <c r="AA1085" s="28"/>
      <c r="AB1085" s="28"/>
      <c r="AC1085" s="28"/>
      <c r="AD1085" s="28"/>
      <c r="AE1085" s="28"/>
      <c r="AR1085" s="173" t="s">
        <v>82</v>
      </c>
      <c r="AT1085" s="173" t="s">
        <v>1367</v>
      </c>
      <c r="AU1085" s="173" t="s">
        <v>82</v>
      </c>
      <c r="AY1085" s="14" t="s">
        <v>127</v>
      </c>
      <c r="BE1085" s="174">
        <f>IF(O1085="základní",K1085,0)</f>
        <v>14320</v>
      </c>
      <c r="BF1085" s="174">
        <f>IF(O1085="snížená",K1085,0)</f>
        <v>0</v>
      </c>
      <c r="BG1085" s="174">
        <f>IF(O1085="zákl. přenesená",K1085,0)</f>
        <v>0</v>
      </c>
      <c r="BH1085" s="174">
        <f>IF(O1085="sníž. přenesená",K1085,0)</f>
        <v>0</v>
      </c>
      <c r="BI1085" s="174">
        <f>IF(O1085="nulová",K1085,0)</f>
        <v>0</v>
      </c>
      <c r="BJ1085" s="14" t="s">
        <v>82</v>
      </c>
      <c r="BK1085" s="174">
        <f>ROUND(P1085*H1085,2)</f>
        <v>14320</v>
      </c>
      <c r="BL1085" s="14" t="s">
        <v>82</v>
      </c>
      <c r="BM1085" s="173" t="s">
        <v>2140</v>
      </c>
    </row>
    <row r="1086" spans="1:65" s="2" customFormat="1" ht="48.75">
      <c r="A1086" s="28"/>
      <c r="B1086" s="29"/>
      <c r="C1086" s="30"/>
      <c r="D1086" s="175" t="s">
        <v>129</v>
      </c>
      <c r="E1086" s="30"/>
      <c r="F1086" s="176" t="s">
        <v>1774</v>
      </c>
      <c r="G1086" s="30"/>
      <c r="H1086" s="30"/>
      <c r="I1086" s="30"/>
      <c r="J1086" s="30"/>
      <c r="K1086" s="30"/>
      <c r="L1086" s="30"/>
      <c r="M1086" s="33"/>
      <c r="N1086" s="177"/>
      <c r="O1086" s="178"/>
      <c r="P1086" s="65"/>
      <c r="Q1086" s="65"/>
      <c r="R1086" s="65"/>
      <c r="S1086" s="65"/>
      <c r="T1086" s="65"/>
      <c r="U1086" s="65"/>
      <c r="V1086" s="65"/>
      <c r="W1086" s="65"/>
      <c r="X1086" s="66"/>
      <c r="Y1086" s="28"/>
      <c r="Z1086" s="28"/>
      <c r="AA1086" s="28"/>
      <c r="AB1086" s="28"/>
      <c r="AC1086" s="28"/>
      <c r="AD1086" s="28"/>
      <c r="AE1086" s="28"/>
      <c r="AT1086" s="14" t="s">
        <v>129</v>
      </c>
      <c r="AU1086" s="14" t="s">
        <v>82</v>
      </c>
    </row>
    <row r="1087" spans="1:65" s="2" customFormat="1" ht="19.5">
      <c r="A1087" s="28"/>
      <c r="B1087" s="29"/>
      <c r="C1087" s="30"/>
      <c r="D1087" s="175" t="s">
        <v>200</v>
      </c>
      <c r="E1087" s="30"/>
      <c r="F1087" s="179" t="s">
        <v>2141</v>
      </c>
      <c r="G1087" s="30"/>
      <c r="H1087" s="30"/>
      <c r="I1087" s="30"/>
      <c r="J1087" s="30"/>
      <c r="K1087" s="30"/>
      <c r="L1087" s="30"/>
      <c r="M1087" s="33"/>
      <c r="N1087" s="177"/>
      <c r="O1087" s="178"/>
      <c r="P1087" s="65"/>
      <c r="Q1087" s="65"/>
      <c r="R1087" s="65"/>
      <c r="S1087" s="65"/>
      <c r="T1087" s="65"/>
      <c r="U1087" s="65"/>
      <c r="V1087" s="65"/>
      <c r="W1087" s="65"/>
      <c r="X1087" s="66"/>
      <c r="Y1087" s="28"/>
      <c r="Z1087" s="28"/>
      <c r="AA1087" s="28"/>
      <c r="AB1087" s="28"/>
      <c r="AC1087" s="28"/>
      <c r="AD1087" s="28"/>
      <c r="AE1087" s="28"/>
      <c r="AT1087" s="14" t="s">
        <v>200</v>
      </c>
      <c r="AU1087" s="14" t="s">
        <v>82</v>
      </c>
    </row>
    <row r="1088" spans="1:65" s="2" customFormat="1" ht="24.2" customHeight="1">
      <c r="A1088" s="28"/>
      <c r="B1088" s="29"/>
      <c r="C1088" s="194" t="s">
        <v>2142</v>
      </c>
      <c r="D1088" s="194" t="s">
        <v>1367</v>
      </c>
      <c r="E1088" s="195" t="s">
        <v>2143</v>
      </c>
      <c r="F1088" s="196" t="s">
        <v>2144</v>
      </c>
      <c r="G1088" s="197" t="s">
        <v>125</v>
      </c>
      <c r="H1088" s="198">
        <v>4</v>
      </c>
      <c r="I1088" s="199">
        <v>0</v>
      </c>
      <c r="J1088" s="199">
        <v>3220</v>
      </c>
      <c r="K1088" s="199">
        <f>ROUND(P1088*H1088,2)</f>
        <v>12880</v>
      </c>
      <c r="L1088" s="196" t="s">
        <v>126</v>
      </c>
      <c r="M1088" s="33"/>
      <c r="N1088" s="200" t="s">
        <v>1</v>
      </c>
      <c r="O1088" s="169" t="s">
        <v>37</v>
      </c>
      <c r="P1088" s="170">
        <f>I1088+J1088</f>
        <v>3220</v>
      </c>
      <c r="Q1088" s="170">
        <f>ROUND(I1088*H1088,2)</f>
        <v>0</v>
      </c>
      <c r="R1088" s="170">
        <f>ROUND(J1088*H1088,2)</f>
        <v>12880</v>
      </c>
      <c r="S1088" s="171">
        <v>0</v>
      </c>
      <c r="T1088" s="171">
        <f>S1088*H1088</f>
        <v>0</v>
      </c>
      <c r="U1088" s="171">
        <v>0</v>
      </c>
      <c r="V1088" s="171">
        <f>U1088*H1088</f>
        <v>0</v>
      </c>
      <c r="W1088" s="171">
        <v>0</v>
      </c>
      <c r="X1088" s="172">
        <f>W1088*H1088</f>
        <v>0</v>
      </c>
      <c r="Y1088" s="28"/>
      <c r="Z1088" s="28"/>
      <c r="AA1088" s="28"/>
      <c r="AB1088" s="28"/>
      <c r="AC1088" s="28"/>
      <c r="AD1088" s="28"/>
      <c r="AE1088" s="28"/>
      <c r="AR1088" s="173" t="s">
        <v>82</v>
      </c>
      <c r="AT1088" s="173" t="s">
        <v>1367</v>
      </c>
      <c r="AU1088" s="173" t="s">
        <v>82</v>
      </c>
      <c r="AY1088" s="14" t="s">
        <v>127</v>
      </c>
      <c r="BE1088" s="174">
        <f>IF(O1088="základní",K1088,0)</f>
        <v>12880</v>
      </c>
      <c r="BF1088" s="174">
        <f>IF(O1088="snížená",K1088,0)</f>
        <v>0</v>
      </c>
      <c r="BG1088" s="174">
        <f>IF(O1088="zákl. přenesená",K1088,0)</f>
        <v>0</v>
      </c>
      <c r="BH1088" s="174">
        <f>IF(O1088="sníž. přenesená",K1088,0)</f>
        <v>0</v>
      </c>
      <c r="BI1088" s="174">
        <f>IF(O1088="nulová",K1088,0)</f>
        <v>0</v>
      </c>
      <c r="BJ1088" s="14" t="s">
        <v>82</v>
      </c>
      <c r="BK1088" s="174">
        <f>ROUND(P1088*H1088,2)</f>
        <v>12880</v>
      </c>
      <c r="BL1088" s="14" t="s">
        <v>82</v>
      </c>
      <c r="BM1088" s="173" t="s">
        <v>2145</v>
      </c>
    </row>
    <row r="1089" spans="1:65" s="2" customFormat="1" ht="48.75">
      <c r="A1089" s="28"/>
      <c r="B1089" s="29"/>
      <c r="C1089" s="30"/>
      <c r="D1089" s="175" t="s">
        <v>129</v>
      </c>
      <c r="E1089" s="30"/>
      <c r="F1089" s="176" t="s">
        <v>2146</v>
      </c>
      <c r="G1089" s="30"/>
      <c r="H1089" s="30"/>
      <c r="I1089" s="30"/>
      <c r="J1089" s="30"/>
      <c r="K1089" s="30"/>
      <c r="L1089" s="30"/>
      <c r="M1089" s="33"/>
      <c r="N1089" s="177"/>
      <c r="O1089" s="178"/>
      <c r="P1089" s="65"/>
      <c r="Q1089" s="65"/>
      <c r="R1089" s="65"/>
      <c r="S1089" s="65"/>
      <c r="T1089" s="65"/>
      <c r="U1089" s="65"/>
      <c r="V1089" s="65"/>
      <c r="W1089" s="65"/>
      <c r="X1089" s="66"/>
      <c r="Y1089" s="28"/>
      <c r="Z1089" s="28"/>
      <c r="AA1089" s="28"/>
      <c r="AB1089" s="28"/>
      <c r="AC1089" s="28"/>
      <c r="AD1089" s="28"/>
      <c r="AE1089" s="28"/>
      <c r="AT1089" s="14" t="s">
        <v>129</v>
      </c>
      <c r="AU1089" s="14" t="s">
        <v>82</v>
      </c>
    </row>
    <row r="1090" spans="1:65" s="2" customFormat="1" ht="19.5">
      <c r="A1090" s="28"/>
      <c r="B1090" s="29"/>
      <c r="C1090" s="30"/>
      <c r="D1090" s="175" t="s">
        <v>200</v>
      </c>
      <c r="E1090" s="30"/>
      <c r="F1090" s="179" t="s">
        <v>2147</v>
      </c>
      <c r="G1090" s="30"/>
      <c r="H1090" s="30"/>
      <c r="I1090" s="30"/>
      <c r="J1090" s="30"/>
      <c r="K1090" s="30"/>
      <c r="L1090" s="30"/>
      <c r="M1090" s="33"/>
      <c r="N1090" s="177"/>
      <c r="O1090" s="178"/>
      <c r="P1090" s="65"/>
      <c r="Q1090" s="65"/>
      <c r="R1090" s="65"/>
      <c r="S1090" s="65"/>
      <c r="T1090" s="65"/>
      <c r="U1090" s="65"/>
      <c r="V1090" s="65"/>
      <c r="W1090" s="65"/>
      <c r="X1090" s="66"/>
      <c r="Y1090" s="28"/>
      <c r="Z1090" s="28"/>
      <c r="AA1090" s="28"/>
      <c r="AB1090" s="28"/>
      <c r="AC1090" s="28"/>
      <c r="AD1090" s="28"/>
      <c r="AE1090" s="28"/>
      <c r="AT1090" s="14" t="s">
        <v>200</v>
      </c>
      <c r="AU1090" s="14" t="s">
        <v>82</v>
      </c>
    </row>
    <row r="1091" spans="1:65" s="2" customFormat="1" ht="24.2" customHeight="1">
      <c r="A1091" s="28"/>
      <c r="B1091" s="29"/>
      <c r="C1091" s="194" t="s">
        <v>2148</v>
      </c>
      <c r="D1091" s="194" t="s">
        <v>1367</v>
      </c>
      <c r="E1091" s="195" t="s">
        <v>2149</v>
      </c>
      <c r="F1091" s="196" t="s">
        <v>2150</v>
      </c>
      <c r="G1091" s="197" t="s">
        <v>125</v>
      </c>
      <c r="H1091" s="198">
        <v>1</v>
      </c>
      <c r="I1091" s="199">
        <v>0</v>
      </c>
      <c r="J1091" s="199">
        <v>1900</v>
      </c>
      <c r="K1091" s="199">
        <f>ROUND(P1091*H1091,2)</f>
        <v>1900</v>
      </c>
      <c r="L1091" s="196" t="s">
        <v>126</v>
      </c>
      <c r="M1091" s="33"/>
      <c r="N1091" s="200" t="s">
        <v>1</v>
      </c>
      <c r="O1091" s="169" t="s">
        <v>37</v>
      </c>
      <c r="P1091" s="170">
        <f>I1091+J1091</f>
        <v>1900</v>
      </c>
      <c r="Q1091" s="170">
        <f>ROUND(I1091*H1091,2)</f>
        <v>0</v>
      </c>
      <c r="R1091" s="170">
        <f>ROUND(J1091*H1091,2)</f>
        <v>1900</v>
      </c>
      <c r="S1091" s="171">
        <v>0</v>
      </c>
      <c r="T1091" s="171">
        <f>S1091*H1091</f>
        <v>0</v>
      </c>
      <c r="U1091" s="171">
        <v>0</v>
      </c>
      <c r="V1091" s="171">
        <f>U1091*H1091</f>
        <v>0</v>
      </c>
      <c r="W1091" s="171">
        <v>0</v>
      </c>
      <c r="X1091" s="172">
        <f>W1091*H1091</f>
        <v>0</v>
      </c>
      <c r="Y1091" s="28"/>
      <c r="Z1091" s="28"/>
      <c r="AA1091" s="28"/>
      <c r="AB1091" s="28"/>
      <c r="AC1091" s="28"/>
      <c r="AD1091" s="28"/>
      <c r="AE1091" s="28"/>
      <c r="AR1091" s="173" t="s">
        <v>82</v>
      </c>
      <c r="AT1091" s="173" t="s">
        <v>1367</v>
      </c>
      <c r="AU1091" s="173" t="s">
        <v>82</v>
      </c>
      <c r="AY1091" s="14" t="s">
        <v>127</v>
      </c>
      <c r="BE1091" s="174">
        <f>IF(O1091="základní",K1091,0)</f>
        <v>1900</v>
      </c>
      <c r="BF1091" s="174">
        <f>IF(O1091="snížená",K1091,0)</f>
        <v>0</v>
      </c>
      <c r="BG1091" s="174">
        <f>IF(O1091="zákl. přenesená",K1091,0)</f>
        <v>0</v>
      </c>
      <c r="BH1091" s="174">
        <f>IF(O1091="sníž. přenesená",K1091,0)</f>
        <v>0</v>
      </c>
      <c r="BI1091" s="174">
        <f>IF(O1091="nulová",K1091,0)</f>
        <v>0</v>
      </c>
      <c r="BJ1091" s="14" t="s">
        <v>82</v>
      </c>
      <c r="BK1091" s="174">
        <f>ROUND(P1091*H1091,2)</f>
        <v>1900</v>
      </c>
      <c r="BL1091" s="14" t="s">
        <v>82</v>
      </c>
      <c r="BM1091" s="173" t="s">
        <v>2151</v>
      </c>
    </row>
    <row r="1092" spans="1:65" s="2" customFormat="1" ht="11.25">
      <c r="A1092" s="28"/>
      <c r="B1092" s="29"/>
      <c r="C1092" s="30"/>
      <c r="D1092" s="175" t="s">
        <v>129</v>
      </c>
      <c r="E1092" s="30"/>
      <c r="F1092" s="176" t="s">
        <v>2150</v>
      </c>
      <c r="G1092" s="30"/>
      <c r="H1092" s="30"/>
      <c r="I1092" s="30"/>
      <c r="J1092" s="30"/>
      <c r="K1092" s="30"/>
      <c r="L1092" s="30"/>
      <c r="M1092" s="33"/>
      <c r="N1092" s="177"/>
      <c r="O1092" s="178"/>
      <c r="P1092" s="65"/>
      <c r="Q1092" s="65"/>
      <c r="R1092" s="65"/>
      <c r="S1092" s="65"/>
      <c r="T1092" s="65"/>
      <c r="U1092" s="65"/>
      <c r="V1092" s="65"/>
      <c r="W1092" s="65"/>
      <c r="X1092" s="66"/>
      <c r="Y1092" s="28"/>
      <c r="Z1092" s="28"/>
      <c r="AA1092" s="28"/>
      <c r="AB1092" s="28"/>
      <c r="AC1092" s="28"/>
      <c r="AD1092" s="28"/>
      <c r="AE1092" s="28"/>
      <c r="AT1092" s="14" t="s">
        <v>129</v>
      </c>
      <c r="AU1092" s="14" t="s">
        <v>82</v>
      </c>
    </row>
    <row r="1093" spans="1:65" s="2" customFormat="1" ht="24.2" customHeight="1">
      <c r="A1093" s="28"/>
      <c r="B1093" s="29"/>
      <c r="C1093" s="194" t="s">
        <v>2152</v>
      </c>
      <c r="D1093" s="194" t="s">
        <v>1367</v>
      </c>
      <c r="E1093" s="195" t="s">
        <v>2153</v>
      </c>
      <c r="F1093" s="196" t="s">
        <v>2154</v>
      </c>
      <c r="G1093" s="197" t="s">
        <v>125</v>
      </c>
      <c r="H1093" s="198">
        <v>1</v>
      </c>
      <c r="I1093" s="199">
        <v>0</v>
      </c>
      <c r="J1093" s="199">
        <v>1170</v>
      </c>
      <c r="K1093" s="199">
        <f>ROUND(P1093*H1093,2)</f>
        <v>1170</v>
      </c>
      <c r="L1093" s="196" t="s">
        <v>126</v>
      </c>
      <c r="M1093" s="33"/>
      <c r="N1093" s="200" t="s">
        <v>1</v>
      </c>
      <c r="O1093" s="169" t="s">
        <v>37</v>
      </c>
      <c r="P1093" s="170">
        <f>I1093+J1093</f>
        <v>1170</v>
      </c>
      <c r="Q1093" s="170">
        <f>ROUND(I1093*H1093,2)</f>
        <v>0</v>
      </c>
      <c r="R1093" s="170">
        <f>ROUND(J1093*H1093,2)</f>
        <v>1170</v>
      </c>
      <c r="S1093" s="171">
        <v>0</v>
      </c>
      <c r="T1093" s="171">
        <f>S1093*H1093</f>
        <v>0</v>
      </c>
      <c r="U1093" s="171">
        <v>0</v>
      </c>
      <c r="V1093" s="171">
        <f>U1093*H1093</f>
        <v>0</v>
      </c>
      <c r="W1093" s="171">
        <v>0</v>
      </c>
      <c r="X1093" s="172">
        <f>W1093*H1093</f>
        <v>0</v>
      </c>
      <c r="Y1093" s="28"/>
      <c r="Z1093" s="28"/>
      <c r="AA1093" s="28"/>
      <c r="AB1093" s="28"/>
      <c r="AC1093" s="28"/>
      <c r="AD1093" s="28"/>
      <c r="AE1093" s="28"/>
      <c r="AR1093" s="173" t="s">
        <v>82</v>
      </c>
      <c r="AT1093" s="173" t="s">
        <v>1367</v>
      </c>
      <c r="AU1093" s="173" t="s">
        <v>82</v>
      </c>
      <c r="AY1093" s="14" t="s">
        <v>127</v>
      </c>
      <c r="BE1093" s="174">
        <f>IF(O1093="základní",K1093,0)</f>
        <v>1170</v>
      </c>
      <c r="BF1093" s="174">
        <f>IF(O1093="snížená",K1093,0)</f>
        <v>0</v>
      </c>
      <c r="BG1093" s="174">
        <f>IF(O1093="zákl. přenesená",K1093,0)</f>
        <v>0</v>
      </c>
      <c r="BH1093" s="174">
        <f>IF(O1093="sníž. přenesená",K1093,0)</f>
        <v>0</v>
      </c>
      <c r="BI1093" s="174">
        <f>IF(O1093="nulová",K1093,0)</f>
        <v>0</v>
      </c>
      <c r="BJ1093" s="14" t="s">
        <v>82</v>
      </c>
      <c r="BK1093" s="174">
        <f>ROUND(P1093*H1093,2)</f>
        <v>1170</v>
      </c>
      <c r="BL1093" s="14" t="s">
        <v>82</v>
      </c>
      <c r="BM1093" s="173" t="s">
        <v>2155</v>
      </c>
    </row>
    <row r="1094" spans="1:65" s="2" customFormat="1" ht="11.25">
      <c r="A1094" s="28"/>
      <c r="B1094" s="29"/>
      <c r="C1094" s="30"/>
      <c r="D1094" s="175" t="s">
        <v>129</v>
      </c>
      <c r="E1094" s="30"/>
      <c r="F1094" s="176" t="s">
        <v>2154</v>
      </c>
      <c r="G1094" s="30"/>
      <c r="H1094" s="30"/>
      <c r="I1094" s="30"/>
      <c r="J1094" s="30"/>
      <c r="K1094" s="30"/>
      <c r="L1094" s="30"/>
      <c r="M1094" s="33"/>
      <c r="N1094" s="177"/>
      <c r="O1094" s="178"/>
      <c r="P1094" s="65"/>
      <c r="Q1094" s="65"/>
      <c r="R1094" s="65"/>
      <c r="S1094" s="65"/>
      <c r="T1094" s="65"/>
      <c r="U1094" s="65"/>
      <c r="V1094" s="65"/>
      <c r="W1094" s="65"/>
      <c r="X1094" s="66"/>
      <c r="Y1094" s="28"/>
      <c r="Z1094" s="28"/>
      <c r="AA1094" s="28"/>
      <c r="AB1094" s="28"/>
      <c r="AC1094" s="28"/>
      <c r="AD1094" s="28"/>
      <c r="AE1094" s="28"/>
      <c r="AT1094" s="14" t="s">
        <v>129</v>
      </c>
      <c r="AU1094" s="14" t="s">
        <v>82</v>
      </c>
    </row>
    <row r="1095" spans="1:65" s="2" customFormat="1" ht="24.2" customHeight="1">
      <c r="A1095" s="28"/>
      <c r="B1095" s="29"/>
      <c r="C1095" s="194" t="s">
        <v>2156</v>
      </c>
      <c r="D1095" s="194" t="s">
        <v>1367</v>
      </c>
      <c r="E1095" s="195" t="s">
        <v>2157</v>
      </c>
      <c r="F1095" s="196" t="s">
        <v>2158</v>
      </c>
      <c r="G1095" s="197" t="s">
        <v>125</v>
      </c>
      <c r="H1095" s="198">
        <v>1</v>
      </c>
      <c r="I1095" s="199">
        <v>0</v>
      </c>
      <c r="J1095" s="199">
        <v>2250</v>
      </c>
      <c r="K1095" s="199">
        <f>ROUND(P1095*H1095,2)</f>
        <v>2250</v>
      </c>
      <c r="L1095" s="196" t="s">
        <v>126</v>
      </c>
      <c r="M1095" s="33"/>
      <c r="N1095" s="200" t="s">
        <v>1</v>
      </c>
      <c r="O1095" s="169" t="s">
        <v>37</v>
      </c>
      <c r="P1095" s="170">
        <f>I1095+J1095</f>
        <v>2250</v>
      </c>
      <c r="Q1095" s="170">
        <f>ROUND(I1095*H1095,2)</f>
        <v>0</v>
      </c>
      <c r="R1095" s="170">
        <f>ROUND(J1095*H1095,2)</f>
        <v>2250</v>
      </c>
      <c r="S1095" s="171">
        <v>0</v>
      </c>
      <c r="T1095" s="171">
        <f>S1095*H1095</f>
        <v>0</v>
      </c>
      <c r="U1095" s="171">
        <v>0</v>
      </c>
      <c r="V1095" s="171">
        <f>U1095*H1095</f>
        <v>0</v>
      </c>
      <c r="W1095" s="171">
        <v>0</v>
      </c>
      <c r="X1095" s="172">
        <f>W1095*H1095</f>
        <v>0</v>
      </c>
      <c r="Y1095" s="28"/>
      <c r="Z1095" s="28"/>
      <c r="AA1095" s="28"/>
      <c r="AB1095" s="28"/>
      <c r="AC1095" s="28"/>
      <c r="AD1095" s="28"/>
      <c r="AE1095" s="28"/>
      <c r="AR1095" s="173" t="s">
        <v>82</v>
      </c>
      <c r="AT1095" s="173" t="s">
        <v>1367</v>
      </c>
      <c r="AU1095" s="173" t="s">
        <v>82</v>
      </c>
      <c r="AY1095" s="14" t="s">
        <v>127</v>
      </c>
      <c r="BE1095" s="174">
        <f>IF(O1095="základní",K1095,0)</f>
        <v>2250</v>
      </c>
      <c r="BF1095" s="174">
        <f>IF(O1095="snížená",K1095,0)</f>
        <v>0</v>
      </c>
      <c r="BG1095" s="174">
        <f>IF(O1095="zákl. přenesená",K1095,0)</f>
        <v>0</v>
      </c>
      <c r="BH1095" s="174">
        <f>IF(O1095="sníž. přenesená",K1095,0)</f>
        <v>0</v>
      </c>
      <c r="BI1095" s="174">
        <f>IF(O1095="nulová",K1095,0)</f>
        <v>0</v>
      </c>
      <c r="BJ1095" s="14" t="s">
        <v>82</v>
      </c>
      <c r="BK1095" s="174">
        <f>ROUND(P1095*H1095,2)</f>
        <v>2250</v>
      </c>
      <c r="BL1095" s="14" t="s">
        <v>82</v>
      </c>
      <c r="BM1095" s="173" t="s">
        <v>2159</v>
      </c>
    </row>
    <row r="1096" spans="1:65" s="2" customFormat="1" ht="11.25">
      <c r="A1096" s="28"/>
      <c r="B1096" s="29"/>
      <c r="C1096" s="30"/>
      <c r="D1096" s="175" t="s">
        <v>129</v>
      </c>
      <c r="E1096" s="30"/>
      <c r="F1096" s="176" t="s">
        <v>2158</v>
      </c>
      <c r="G1096" s="30"/>
      <c r="H1096" s="30"/>
      <c r="I1096" s="30"/>
      <c r="J1096" s="30"/>
      <c r="K1096" s="30"/>
      <c r="L1096" s="30"/>
      <c r="M1096" s="33"/>
      <c r="N1096" s="177"/>
      <c r="O1096" s="178"/>
      <c r="P1096" s="65"/>
      <c r="Q1096" s="65"/>
      <c r="R1096" s="65"/>
      <c r="S1096" s="65"/>
      <c r="T1096" s="65"/>
      <c r="U1096" s="65"/>
      <c r="V1096" s="65"/>
      <c r="W1096" s="65"/>
      <c r="X1096" s="66"/>
      <c r="Y1096" s="28"/>
      <c r="Z1096" s="28"/>
      <c r="AA1096" s="28"/>
      <c r="AB1096" s="28"/>
      <c r="AC1096" s="28"/>
      <c r="AD1096" s="28"/>
      <c r="AE1096" s="28"/>
      <c r="AT1096" s="14" t="s">
        <v>129</v>
      </c>
      <c r="AU1096" s="14" t="s">
        <v>82</v>
      </c>
    </row>
    <row r="1097" spans="1:65" s="2" customFormat="1" ht="24.2" customHeight="1">
      <c r="A1097" s="28"/>
      <c r="B1097" s="29"/>
      <c r="C1097" s="194" t="s">
        <v>2160</v>
      </c>
      <c r="D1097" s="194" t="s">
        <v>1367</v>
      </c>
      <c r="E1097" s="195" t="s">
        <v>2161</v>
      </c>
      <c r="F1097" s="196" t="s">
        <v>2162</v>
      </c>
      <c r="G1097" s="197" t="s">
        <v>125</v>
      </c>
      <c r="H1097" s="198">
        <v>80</v>
      </c>
      <c r="I1097" s="199">
        <v>0</v>
      </c>
      <c r="J1097" s="199">
        <v>234</v>
      </c>
      <c r="K1097" s="199">
        <f>ROUND(P1097*H1097,2)</f>
        <v>18720</v>
      </c>
      <c r="L1097" s="196" t="s">
        <v>126</v>
      </c>
      <c r="M1097" s="33"/>
      <c r="N1097" s="200" t="s">
        <v>1</v>
      </c>
      <c r="O1097" s="169" t="s">
        <v>37</v>
      </c>
      <c r="P1097" s="170">
        <f>I1097+J1097</f>
        <v>234</v>
      </c>
      <c r="Q1097" s="170">
        <f>ROUND(I1097*H1097,2)</f>
        <v>0</v>
      </c>
      <c r="R1097" s="170">
        <f>ROUND(J1097*H1097,2)</f>
        <v>18720</v>
      </c>
      <c r="S1097" s="171">
        <v>0</v>
      </c>
      <c r="T1097" s="171">
        <f>S1097*H1097</f>
        <v>0</v>
      </c>
      <c r="U1097" s="171">
        <v>0</v>
      </c>
      <c r="V1097" s="171">
        <f>U1097*H1097</f>
        <v>0</v>
      </c>
      <c r="W1097" s="171">
        <v>0</v>
      </c>
      <c r="X1097" s="172">
        <f>W1097*H1097</f>
        <v>0</v>
      </c>
      <c r="Y1097" s="28"/>
      <c r="Z1097" s="28"/>
      <c r="AA1097" s="28"/>
      <c r="AB1097" s="28"/>
      <c r="AC1097" s="28"/>
      <c r="AD1097" s="28"/>
      <c r="AE1097" s="28"/>
      <c r="AR1097" s="173" t="s">
        <v>82</v>
      </c>
      <c r="AT1097" s="173" t="s">
        <v>1367</v>
      </c>
      <c r="AU1097" s="173" t="s">
        <v>82</v>
      </c>
      <c r="AY1097" s="14" t="s">
        <v>127</v>
      </c>
      <c r="BE1097" s="174">
        <f>IF(O1097="základní",K1097,0)</f>
        <v>18720</v>
      </c>
      <c r="BF1097" s="174">
        <f>IF(O1097="snížená",K1097,0)</f>
        <v>0</v>
      </c>
      <c r="BG1097" s="174">
        <f>IF(O1097="zákl. přenesená",K1097,0)</f>
        <v>0</v>
      </c>
      <c r="BH1097" s="174">
        <f>IF(O1097="sníž. přenesená",K1097,0)</f>
        <v>0</v>
      </c>
      <c r="BI1097" s="174">
        <f>IF(O1097="nulová",K1097,0)</f>
        <v>0</v>
      </c>
      <c r="BJ1097" s="14" t="s">
        <v>82</v>
      </c>
      <c r="BK1097" s="174">
        <f>ROUND(P1097*H1097,2)</f>
        <v>18720</v>
      </c>
      <c r="BL1097" s="14" t="s">
        <v>82</v>
      </c>
      <c r="BM1097" s="173" t="s">
        <v>2163</v>
      </c>
    </row>
    <row r="1098" spans="1:65" s="2" customFormat="1" ht="29.25">
      <c r="A1098" s="28"/>
      <c r="B1098" s="29"/>
      <c r="C1098" s="30"/>
      <c r="D1098" s="175" t="s">
        <v>129</v>
      </c>
      <c r="E1098" s="30"/>
      <c r="F1098" s="176" t="s">
        <v>2164</v>
      </c>
      <c r="G1098" s="30"/>
      <c r="H1098" s="30"/>
      <c r="I1098" s="30"/>
      <c r="J1098" s="30"/>
      <c r="K1098" s="30"/>
      <c r="L1098" s="30"/>
      <c r="M1098" s="33"/>
      <c r="N1098" s="177"/>
      <c r="O1098" s="178"/>
      <c r="P1098" s="65"/>
      <c r="Q1098" s="65"/>
      <c r="R1098" s="65"/>
      <c r="S1098" s="65"/>
      <c r="T1098" s="65"/>
      <c r="U1098" s="65"/>
      <c r="V1098" s="65"/>
      <c r="W1098" s="65"/>
      <c r="X1098" s="66"/>
      <c r="Y1098" s="28"/>
      <c r="Z1098" s="28"/>
      <c r="AA1098" s="28"/>
      <c r="AB1098" s="28"/>
      <c r="AC1098" s="28"/>
      <c r="AD1098" s="28"/>
      <c r="AE1098" s="28"/>
      <c r="AT1098" s="14" t="s">
        <v>129</v>
      </c>
      <c r="AU1098" s="14" t="s">
        <v>82</v>
      </c>
    </row>
    <row r="1099" spans="1:65" s="2" customFormat="1" ht="24.2" customHeight="1">
      <c r="A1099" s="28"/>
      <c r="B1099" s="29"/>
      <c r="C1099" s="194" t="s">
        <v>2165</v>
      </c>
      <c r="D1099" s="194" t="s">
        <v>1367</v>
      </c>
      <c r="E1099" s="195" t="s">
        <v>2166</v>
      </c>
      <c r="F1099" s="196" t="s">
        <v>2167</v>
      </c>
      <c r="G1099" s="197" t="s">
        <v>125</v>
      </c>
      <c r="H1099" s="198">
        <v>1</v>
      </c>
      <c r="I1099" s="199">
        <v>0</v>
      </c>
      <c r="J1099" s="199">
        <v>530</v>
      </c>
      <c r="K1099" s="199">
        <f>ROUND(P1099*H1099,2)</f>
        <v>530</v>
      </c>
      <c r="L1099" s="196" t="s">
        <v>126</v>
      </c>
      <c r="M1099" s="33"/>
      <c r="N1099" s="200" t="s">
        <v>1</v>
      </c>
      <c r="O1099" s="169" t="s">
        <v>37</v>
      </c>
      <c r="P1099" s="170">
        <f>I1099+J1099</f>
        <v>530</v>
      </c>
      <c r="Q1099" s="170">
        <f>ROUND(I1099*H1099,2)</f>
        <v>0</v>
      </c>
      <c r="R1099" s="170">
        <f>ROUND(J1099*H1099,2)</f>
        <v>530</v>
      </c>
      <c r="S1099" s="171">
        <v>0</v>
      </c>
      <c r="T1099" s="171">
        <f>S1099*H1099</f>
        <v>0</v>
      </c>
      <c r="U1099" s="171">
        <v>0</v>
      </c>
      <c r="V1099" s="171">
        <f>U1099*H1099</f>
        <v>0</v>
      </c>
      <c r="W1099" s="171">
        <v>0</v>
      </c>
      <c r="X1099" s="172">
        <f>W1099*H1099</f>
        <v>0</v>
      </c>
      <c r="Y1099" s="28"/>
      <c r="Z1099" s="28"/>
      <c r="AA1099" s="28"/>
      <c r="AB1099" s="28"/>
      <c r="AC1099" s="28"/>
      <c r="AD1099" s="28"/>
      <c r="AE1099" s="28"/>
      <c r="AR1099" s="173" t="s">
        <v>82</v>
      </c>
      <c r="AT1099" s="173" t="s">
        <v>1367</v>
      </c>
      <c r="AU1099" s="173" t="s">
        <v>82</v>
      </c>
      <c r="AY1099" s="14" t="s">
        <v>127</v>
      </c>
      <c r="BE1099" s="174">
        <f>IF(O1099="základní",K1099,0)</f>
        <v>530</v>
      </c>
      <c r="BF1099" s="174">
        <f>IF(O1099="snížená",K1099,0)</f>
        <v>0</v>
      </c>
      <c r="BG1099" s="174">
        <f>IF(O1099="zákl. přenesená",K1099,0)</f>
        <v>0</v>
      </c>
      <c r="BH1099" s="174">
        <f>IF(O1099="sníž. přenesená",K1099,0)</f>
        <v>0</v>
      </c>
      <c r="BI1099" s="174">
        <f>IF(O1099="nulová",K1099,0)</f>
        <v>0</v>
      </c>
      <c r="BJ1099" s="14" t="s">
        <v>82</v>
      </c>
      <c r="BK1099" s="174">
        <f>ROUND(P1099*H1099,2)</f>
        <v>530</v>
      </c>
      <c r="BL1099" s="14" t="s">
        <v>82</v>
      </c>
      <c r="BM1099" s="173" t="s">
        <v>2168</v>
      </c>
    </row>
    <row r="1100" spans="1:65" s="2" customFormat="1" ht="29.25">
      <c r="A1100" s="28"/>
      <c r="B1100" s="29"/>
      <c r="C1100" s="30"/>
      <c r="D1100" s="175" t="s">
        <v>129</v>
      </c>
      <c r="E1100" s="30"/>
      <c r="F1100" s="176" t="s">
        <v>2169</v>
      </c>
      <c r="G1100" s="30"/>
      <c r="H1100" s="30"/>
      <c r="I1100" s="30"/>
      <c r="J1100" s="30"/>
      <c r="K1100" s="30"/>
      <c r="L1100" s="30"/>
      <c r="M1100" s="33"/>
      <c r="N1100" s="177"/>
      <c r="O1100" s="178"/>
      <c r="P1100" s="65"/>
      <c r="Q1100" s="65"/>
      <c r="R1100" s="65"/>
      <c r="S1100" s="65"/>
      <c r="T1100" s="65"/>
      <c r="U1100" s="65"/>
      <c r="V1100" s="65"/>
      <c r="W1100" s="65"/>
      <c r="X1100" s="66"/>
      <c r="Y1100" s="28"/>
      <c r="Z1100" s="28"/>
      <c r="AA1100" s="28"/>
      <c r="AB1100" s="28"/>
      <c r="AC1100" s="28"/>
      <c r="AD1100" s="28"/>
      <c r="AE1100" s="28"/>
      <c r="AT1100" s="14" t="s">
        <v>129</v>
      </c>
      <c r="AU1100" s="14" t="s">
        <v>82</v>
      </c>
    </row>
    <row r="1101" spans="1:65" s="2" customFormat="1" ht="24.2" customHeight="1">
      <c r="A1101" s="28"/>
      <c r="B1101" s="29"/>
      <c r="C1101" s="194" t="s">
        <v>2170</v>
      </c>
      <c r="D1101" s="194" t="s">
        <v>1367</v>
      </c>
      <c r="E1101" s="195" t="s">
        <v>2171</v>
      </c>
      <c r="F1101" s="196" t="s">
        <v>2172</v>
      </c>
      <c r="G1101" s="197" t="s">
        <v>125</v>
      </c>
      <c r="H1101" s="198">
        <v>1</v>
      </c>
      <c r="I1101" s="199">
        <v>0</v>
      </c>
      <c r="J1101" s="199">
        <v>2350</v>
      </c>
      <c r="K1101" s="199">
        <f>ROUND(P1101*H1101,2)</f>
        <v>2350</v>
      </c>
      <c r="L1101" s="196" t="s">
        <v>126</v>
      </c>
      <c r="M1101" s="33"/>
      <c r="N1101" s="200" t="s">
        <v>1</v>
      </c>
      <c r="O1101" s="169" t="s">
        <v>37</v>
      </c>
      <c r="P1101" s="170">
        <f>I1101+J1101</f>
        <v>2350</v>
      </c>
      <c r="Q1101" s="170">
        <f>ROUND(I1101*H1101,2)</f>
        <v>0</v>
      </c>
      <c r="R1101" s="170">
        <f>ROUND(J1101*H1101,2)</f>
        <v>2350</v>
      </c>
      <c r="S1101" s="171">
        <v>0</v>
      </c>
      <c r="T1101" s="171">
        <f>S1101*H1101</f>
        <v>0</v>
      </c>
      <c r="U1101" s="171">
        <v>0</v>
      </c>
      <c r="V1101" s="171">
        <f>U1101*H1101</f>
        <v>0</v>
      </c>
      <c r="W1101" s="171">
        <v>0</v>
      </c>
      <c r="X1101" s="172">
        <f>W1101*H1101</f>
        <v>0</v>
      </c>
      <c r="Y1101" s="28"/>
      <c r="Z1101" s="28"/>
      <c r="AA1101" s="28"/>
      <c r="AB1101" s="28"/>
      <c r="AC1101" s="28"/>
      <c r="AD1101" s="28"/>
      <c r="AE1101" s="28"/>
      <c r="AR1101" s="173" t="s">
        <v>82</v>
      </c>
      <c r="AT1101" s="173" t="s">
        <v>1367</v>
      </c>
      <c r="AU1101" s="173" t="s">
        <v>82</v>
      </c>
      <c r="AY1101" s="14" t="s">
        <v>127</v>
      </c>
      <c r="BE1101" s="174">
        <f>IF(O1101="základní",K1101,0)</f>
        <v>2350</v>
      </c>
      <c r="BF1101" s="174">
        <f>IF(O1101="snížená",K1101,0)</f>
        <v>0</v>
      </c>
      <c r="BG1101" s="174">
        <f>IF(O1101="zákl. přenesená",K1101,0)</f>
        <v>0</v>
      </c>
      <c r="BH1101" s="174">
        <f>IF(O1101="sníž. přenesená",K1101,0)</f>
        <v>0</v>
      </c>
      <c r="BI1101" s="174">
        <f>IF(O1101="nulová",K1101,0)</f>
        <v>0</v>
      </c>
      <c r="BJ1101" s="14" t="s">
        <v>82</v>
      </c>
      <c r="BK1101" s="174">
        <f>ROUND(P1101*H1101,2)</f>
        <v>2350</v>
      </c>
      <c r="BL1101" s="14" t="s">
        <v>82</v>
      </c>
      <c r="BM1101" s="173" t="s">
        <v>2173</v>
      </c>
    </row>
    <row r="1102" spans="1:65" s="2" customFormat="1" ht="29.25">
      <c r="A1102" s="28"/>
      <c r="B1102" s="29"/>
      <c r="C1102" s="30"/>
      <c r="D1102" s="175" t="s">
        <v>129</v>
      </c>
      <c r="E1102" s="30"/>
      <c r="F1102" s="176" t="s">
        <v>2174</v>
      </c>
      <c r="G1102" s="30"/>
      <c r="H1102" s="30"/>
      <c r="I1102" s="30"/>
      <c r="J1102" s="30"/>
      <c r="K1102" s="30"/>
      <c r="L1102" s="30"/>
      <c r="M1102" s="33"/>
      <c r="N1102" s="177"/>
      <c r="O1102" s="178"/>
      <c r="P1102" s="65"/>
      <c r="Q1102" s="65"/>
      <c r="R1102" s="65"/>
      <c r="S1102" s="65"/>
      <c r="T1102" s="65"/>
      <c r="U1102" s="65"/>
      <c r="V1102" s="65"/>
      <c r="W1102" s="65"/>
      <c r="X1102" s="66"/>
      <c r="Y1102" s="28"/>
      <c r="Z1102" s="28"/>
      <c r="AA1102" s="28"/>
      <c r="AB1102" s="28"/>
      <c r="AC1102" s="28"/>
      <c r="AD1102" s="28"/>
      <c r="AE1102" s="28"/>
      <c r="AT1102" s="14" t="s">
        <v>129</v>
      </c>
      <c r="AU1102" s="14" t="s">
        <v>82</v>
      </c>
    </row>
    <row r="1103" spans="1:65" s="2" customFormat="1" ht="24.2" customHeight="1">
      <c r="A1103" s="28"/>
      <c r="B1103" s="29"/>
      <c r="C1103" s="194" t="s">
        <v>2175</v>
      </c>
      <c r="D1103" s="194" t="s">
        <v>1367</v>
      </c>
      <c r="E1103" s="195" t="s">
        <v>2176</v>
      </c>
      <c r="F1103" s="196" t="s">
        <v>2177</v>
      </c>
      <c r="G1103" s="197" t="s">
        <v>125</v>
      </c>
      <c r="H1103" s="198">
        <v>32</v>
      </c>
      <c r="I1103" s="199">
        <v>0</v>
      </c>
      <c r="J1103" s="199">
        <v>164</v>
      </c>
      <c r="K1103" s="199">
        <f>ROUND(P1103*H1103,2)</f>
        <v>5248</v>
      </c>
      <c r="L1103" s="196" t="s">
        <v>126</v>
      </c>
      <c r="M1103" s="33"/>
      <c r="N1103" s="200" t="s">
        <v>1</v>
      </c>
      <c r="O1103" s="169" t="s">
        <v>37</v>
      </c>
      <c r="P1103" s="170">
        <f>I1103+J1103</f>
        <v>164</v>
      </c>
      <c r="Q1103" s="170">
        <f>ROUND(I1103*H1103,2)</f>
        <v>0</v>
      </c>
      <c r="R1103" s="170">
        <f>ROUND(J1103*H1103,2)</f>
        <v>5248</v>
      </c>
      <c r="S1103" s="171">
        <v>0</v>
      </c>
      <c r="T1103" s="171">
        <f>S1103*H1103</f>
        <v>0</v>
      </c>
      <c r="U1103" s="171">
        <v>0</v>
      </c>
      <c r="V1103" s="171">
        <f>U1103*H1103</f>
        <v>0</v>
      </c>
      <c r="W1103" s="171">
        <v>0</v>
      </c>
      <c r="X1103" s="172">
        <f>W1103*H1103</f>
        <v>0</v>
      </c>
      <c r="Y1103" s="28"/>
      <c r="Z1103" s="28"/>
      <c r="AA1103" s="28"/>
      <c r="AB1103" s="28"/>
      <c r="AC1103" s="28"/>
      <c r="AD1103" s="28"/>
      <c r="AE1103" s="28"/>
      <c r="AR1103" s="173" t="s">
        <v>82</v>
      </c>
      <c r="AT1103" s="173" t="s">
        <v>1367</v>
      </c>
      <c r="AU1103" s="173" t="s">
        <v>82</v>
      </c>
      <c r="AY1103" s="14" t="s">
        <v>127</v>
      </c>
      <c r="BE1103" s="174">
        <f>IF(O1103="základní",K1103,0)</f>
        <v>5248</v>
      </c>
      <c r="BF1103" s="174">
        <f>IF(O1103="snížená",K1103,0)</f>
        <v>0</v>
      </c>
      <c r="BG1103" s="174">
        <f>IF(O1103="zákl. přenesená",K1103,0)</f>
        <v>0</v>
      </c>
      <c r="BH1103" s="174">
        <f>IF(O1103="sníž. přenesená",K1103,0)</f>
        <v>0</v>
      </c>
      <c r="BI1103" s="174">
        <f>IF(O1103="nulová",K1103,0)</f>
        <v>0</v>
      </c>
      <c r="BJ1103" s="14" t="s">
        <v>82</v>
      </c>
      <c r="BK1103" s="174">
        <f>ROUND(P1103*H1103,2)</f>
        <v>5248</v>
      </c>
      <c r="BL1103" s="14" t="s">
        <v>82</v>
      </c>
      <c r="BM1103" s="173" t="s">
        <v>2178</v>
      </c>
    </row>
    <row r="1104" spans="1:65" s="2" customFormat="1" ht="11.25">
      <c r="A1104" s="28"/>
      <c r="B1104" s="29"/>
      <c r="C1104" s="30"/>
      <c r="D1104" s="175" t="s">
        <v>129</v>
      </c>
      <c r="E1104" s="30"/>
      <c r="F1104" s="176" t="s">
        <v>2177</v>
      </c>
      <c r="G1104" s="30"/>
      <c r="H1104" s="30"/>
      <c r="I1104" s="30"/>
      <c r="J1104" s="30"/>
      <c r="K1104" s="30"/>
      <c r="L1104" s="30"/>
      <c r="M1104" s="33"/>
      <c r="N1104" s="177"/>
      <c r="O1104" s="178"/>
      <c r="P1104" s="65"/>
      <c r="Q1104" s="65"/>
      <c r="R1104" s="65"/>
      <c r="S1104" s="65"/>
      <c r="T1104" s="65"/>
      <c r="U1104" s="65"/>
      <c r="V1104" s="65"/>
      <c r="W1104" s="65"/>
      <c r="X1104" s="66"/>
      <c r="Y1104" s="28"/>
      <c r="Z1104" s="28"/>
      <c r="AA1104" s="28"/>
      <c r="AB1104" s="28"/>
      <c r="AC1104" s="28"/>
      <c r="AD1104" s="28"/>
      <c r="AE1104" s="28"/>
      <c r="AT1104" s="14" t="s">
        <v>129</v>
      </c>
      <c r="AU1104" s="14" t="s">
        <v>82</v>
      </c>
    </row>
    <row r="1105" spans="1:65" s="2" customFormat="1" ht="24.2" customHeight="1">
      <c r="A1105" s="28"/>
      <c r="B1105" s="29"/>
      <c r="C1105" s="194" t="s">
        <v>2179</v>
      </c>
      <c r="D1105" s="194" t="s">
        <v>1367</v>
      </c>
      <c r="E1105" s="195" t="s">
        <v>2180</v>
      </c>
      <c r="F1105" s="196" t="s">
        <v>2181</v>
      </c>
      <c r="G1105" s="197" t="s">
        <v>125</v>
      </c>
      <c r="H1105" s="198">
        <v>1</v>
      </c>
      <c r="I1105" s="199">
        <v>0</v>
      </c>
      <c r="J1105" s="199">
        <v>372</v>
      </c>
      <c r="K1105" s="199">
        <f>ROUND(P1105*H1105,2)</f>
        <v>372</v>
      </c>
      <c r="L1105" s="196" t="s">
        <v>126</v>
      </c>
      <c r="M1105" s="33"/>
      <c r="N1105" s="200" t="s">
        <v>1</v>
      </c>
      <c r="O1105" s="169" t="s">
        <v>37</v>
      </c>
      <c r="P1105" s="170">
        <f>I1105+J1105</f>
        <v>372</v>
      </c>
      <c r="Q1105" s="170">
        <f>ROUND(I1105*H1105,2)</f>
        <v>0</v>
      </c>
      <c r="R1105" s="170">
        <f>ROUND(J1105*H1105,2)</f>
        <v>372</v>
      </c>
      <c r="S1105" s="171">
        <v>0</v>
      </c>
      <c r="T1105" s="171">
        <f>S1105*H1105</f>
        <v>0</v>
      </c>
      <c r="U1105" s="171">
        <v>0</v>
      </c>
      <c r="V1105" s="171">
        <f>U1105*H1105</f>
        <v>0</v>
      </c>
      <c r="W1105" s="171">
        <v>0</v>
      </c>
      <c r="X1105" s="172">
        <f>W1105*H1105</f>
        <v>0</v>
      </c>
      <c r="Y1105" s="28"/>
      <c r="Z1105" s="28"/>
      <c r="AA1105" s="28"/>
      <c r="AB1105" s="28"/>
      <c r="AC1105" s="28"/>
      <c r="AD1105" s="28"/>
      <c r="AE1105" s="28"/>
      <c r="AR1105" s="173" t="s">
        <v>82</v>
      </c>
      <c r="AT1105" s="173" t="s">
        <v>1367</v>
      </c>
      <c r="AU1105" s="173" t="s">
        <v>82</v>
      </c>
      <c r="AY1105" s="14" t="s">
        <v>127</v>
      </c>
      <c r="BE1105" s="174">
        <f>IF(O1105="základní",K1105,0)</f>
        <v>372</v>
      </c>
      <c r="BF1105" s="174">
        <f>IF(O1105="snížená",K1105,0)</f>
        <v>0</v>
      </c>
      <c r="BG1105" s="174">
        <f>IF(O1105="zákl. přenesená",K1105,0)</f>
        <v>0</v>
      </c>
      <c r="BH1105" s="174">
        <f>IF(O1105="sníž. přenesená",K1105,0)</f>
        <v>0</v>
      </c>
      <c r="BI1105" s="174">
        <f>IF(O1105="nulová",K1105,0)</f>
        <v>0</v>
      </c>
      <c r="BJ1105" s="14" t="s">
        <v>82</v>
      </c>
      <c r="BK1105" s="174">
        <f>ROUND(P1105*H1105,2)</f>
        <v>372</v>
      </c>
      <c r="BL1105" s="14" t="s">
        <v>82</v>
      </c>
      <c r="BM1105" s="173" t="s">
        <v>2182</v>
      </c>
    </row>
    <row r="1106" spans="1:65" s="2" customFormat="1" ht="11.25">
      <c r="A1106" s="28"/>
      <c r="B1106" s="29"/>
      <c r="C1106" s="30"/>
      <c r="D1106" s="175" t="s">
        <v>129</v>
      </c>
      <c r="E1106" s="30"/>
      <c r="F1106" s="176" t="s">
        <v>2181</v>
      </c>
      <c r="G1106" s="30"/>
      <c r="H1106" s="30"/>
      <c r="I1106" s="30"/>
      <c r="J1106" s="30"/>
      <c r="K1106" s="30"/>
      <c r="L1106" s="30"/>
      <c r="M1106" s="33"/>
      <c r="N1106" s="177"/>
      <c r="O1106" s="178"/>
      <c r="P1106" s="65"/>
      <c r="Q1106" s="65"/>
      <c r="R1106" s="65"/>
      <c r="S1106" s="65"/>
      <c r="T1106" s="65"/>
      <c r="U1106" s="65"/>
      <c r="V1106" s="65"/>
      <c r="W1106" s="65"/>
      <c r="X1106" s="66"/>
      <c r="Y1106" s="28"/>
      <c r="Z1106" s="28"/>
      <c r="AA1106" s="28"/>
      <c r="AB1106" s="28"/>
      <c r="AC1106" s="28"/>
      <c r="AD1106" s="28"/>
      <c r="AE1106" s="28"/>
      <c r="AT1106" s="14" t="s">
        <v>129</v>
      </c>
      <c r="AU1106" s="14" t="s">
        <v>82</v>
      </c>
    </row>
    <row r="1107" spans="1:65" s="2" customFormat="1" ht="24.2" customHeight="1">
      <c r="A1107" s="28"/>
      <c r="B1107" s="29"/>
      <c r="C1107" s="194" t="s">
        <v>2183</v>
      </c>
      <c r="D1107" s="194" t="s">
        <v>1367</v>
      </c>
      <c r="E1107" s="195" t="s">
        <v>2184</v>
      </c>
      <c r="F1107" s="196" t="s">
        <v>2185</v>
      </c>
      <c r="G1107" s="197" t="s">
        <v>125</v>
      </c>
      <c r="H1107" s="198">
        <v>4</v>
      </c>
      <c r="I1107" s="199">
        <v>0</v>
      </c>
      <c r="J1107" s="199">
        <v>1650</v>
      </c>
      <c r="K1107" s="199">
        <f>ROUND(P1107*H1107,2)</f>
        <v>6600</v>
      </c>
      <c r="L1107" s="196" t="s">
        <v>126</v>
      </c>
      <c r="M1107" s="33"/>
      <c r="N1107" s="200" t="s">
        <v>1</v>
      </c>
      <c r="O1107" s="169" t="s">
        <v>37</v>
      </c>
      <c r="P1107" s="170">
        <f>I1107+J1107</f>
        <v>1650</v>
      </c>
      <c r="Q1107" s="170">
        <f>ROUND(I1107*H1107,2)</f>
        <v>0</v>
      </c>
      <c r="R1107" s="170">
        <f>ROUND(J1107*H1107,2)</f>
        <v>6600</v>
      </c>
      <c r="S1107" s="171">
        <v>0</v>
      </c>
      <c r="T1107" s="171">
        <f>S1107*H1107</f>
        <v>0</v>
      </c>
      <c r="U1107" s="171">
        <v>0</v>
      </c>
      <c r="V1107" s="171">
        <f>U1107*H1107</f>
        <v>0</v>
      </c>
      <c r="W1107" s="171">
        <v>0</v>
      </c>
      <c r="X1107" s="172">
        <f>W1107*H1107</f>
        <v>0</v>
      </c>
      <c r="Y1107" s="28"/>
      <c r="Z1107" s="28"/>
      <c r="AA1107" s="28"/>
      <c r="AB1107" s="28"/>
      <c r="AC1107" s="28"/>
      <c r="AD1107" s="28"/>
      <c r="AE1107" s="28"/>
      <c r="AR1107" s="173" t="s">
        <v>82</v>
      </c>
      <c r="AT1107" s="173" t="s">
        <v>1367</v>
      </c>
      <c r="AU1107" s="173" t="s">
        <v>82</v>
      </c>
      <c r="AY1107" s="14" t="s">
        <v>127</v>
      </c>
      <c r="BE1107" s="174">
        <f>IF(O1107="základní",K1107,0)</f>
        <v>6600</v>
      </c>
      <c r="BF1107" s="174">
        <f>IF(O1107="snížená",K1107,0)</f>
        <v>0</v>
      </c>
      <c r="BG1107" s="174">
        <f>IF(O1107="zákl. přenesená",K1107,0)</f>
        <v>0</v>
      </c>
      <c r="BH1107" s="174">
        <f>IF(O1107="sníž. přenesená",K1107,0)</f>
        <v>0</v>
      </c>
      <c r="BI1107" s="174">
        <f>IF(O1107="nulová",K1107,0)</f>
        <v>0</v>
      </c>
      <c r="BJ1107" s="14" t="s">
        <v>82</v>
      </c>
      <c r="BK1107" s="174">
        <f>ROUND(P1107*H1107,2)</f>
        <v>6600</v>
      </c>
      <c r="BL1107" s="14" t="s">
        <v>82</v>
      </c>
      <c r="BM1107" s="173" t="s">
        <v>2186</v>
      </c>
    </row>
    <row r="1108" spans="1:65" s="2" customFormat="1" ht="11.25">
      <c r="A1108" s="28"/>
      <c r="B1108" s="29"/>
      <c r="C1108" s="30"/>
      <c r="D1108" s="175" t="s">
        <v>129</v>
      </c>
      <c r="E1108" s="30"/>
      <c r="F1108" s="176" t="s">
        <v>2185</v>
      </c>
      <c r="G1108" s="30"/>
      <c r="H1108" s="30"/>
      <c r="I1108" s="30"/>
      <c r="J1108" s="30"/>
      <c r="K1108" s="30"/>
      <c r="L1108" s="30"/>
      <c r="M1108" s="33"/>
      <c r="N1108" s="177"/>
      <c r="O1108" s="178"/>
      <c r="P1108" s="65"/>
      <c r="Q1108" s="65"/>
      <c r="R1108" s="65"/>
      <c r="S1108" s="65"/>
      <c r="T1108" s="65"/>
      <c r="U1108" s="65"/>
      <c r="V1108" s="65"/>
      <c r="W1108" s="65"/>
      <c r="X1108" s="66"/>
      <c r="Y1108" s="28"/>
      <c r="Z1108" s="28"/>
      <c r="AA1108" s="28"/>
      <c r="AB1108" s="28"/>
      <c r="AC1108" s="28"/>
      <c r="AD1108" s="28"/>
      <c r="AE1108" s="28"/>
      <c r="AT1108" s="14" t="s">
        <v>129</v>
      </c>
      <c r="AU1108" s="14" t="s">
        <v>82</v>
      </c>
    </row>
    <row r="1109" spans="1:65" s="2" customFormat="1" ht="24.2" customHeight="1">
      <c r="A1109" s="28"/>
      <c r="B1109" s="29"/>
      <c r="C1109" s="194" t="s">
        <v>2187</v>
      </c>
      <c r="D1109" s="194" t="s">
        <v>1367</v>
      </c>
      <c r="E1109" s="195" t="s">
        <v>2188</v>
      </c>
      <c r="F1109" s="196" t="s">
        <v>2189</v>
      </c>
      <c r="G1109" s="197" t="s">
        <v>125</v>
      </c>
      <c r="H1109" s="198">
        <v>16</v>
      </c>
      <c r="I1109" s="199">
        <v>0</v>
      </c>
      <c r="J1109" s="199">
        <v>740</v>
      </c>
      <c r="K1109" s="199">
        <f>ROUND(P1109*H1109,2)</f>
        <v>11840</v>
      </c>
      <c r="L1109" s="196" t="s">
        <v>126</v>
      </c>
      <c r="M1109" s="33"/>
      <c r="N1109" s="200" t="s">
        <v>1</v>
      </c>
      <c r="O1109" s="169" t="s">
        <v>37</v>
      </c>
      <c r="P1109" s="170">
        <f>I1109+J1109</f>
        <v>740</v>
      </c>
      <c r="Q1109" s="170">
        <f>ROUND(I1109*H1109,2)</f>
        <v>0</v>
      </c>
      <c r="R1109" s="170">
        <f>ROUND(J1109*H1109,2)</f>
        <v>11840</v>
      </c>
      <c r="S1109" s="171">
        <v>0</v>
      </c>
      <c r="T1109" s="171">
        <f>S1109*H1109</f>
        <v>0</v>
      </c>
      <c r="U1109" s="171">
        <v>0</v>
      </c>
      <c r="V1109" s="171">
        <f>U1109*H1109</f>
        <v>0</v>
      </c>
      <c r="W1109" s="171">
        <v>0</v>
      </c>
      <c r="X1109" s="172">
        <f>W1109*H1109</f>
        <v>0</v>
      </c>
      <c r="Y1109" s="28"/>
      <c r="Z1109" s="28"/>
      <c r="AA1109" s="28"/>
      <c r="AB1109" s="28"/>
      <c r="AC1109" s="28"/>
      <c r="AD1109" s="28"/>
      <c r="AE1109" s="28"/>
      <c r="AR1109" s="173" t="s">
        <v>82</v>
      </c>
      <c r="AT1109" s="173" t="s">
        <v>1367</v>
      </c>
      <c r="AU1109" s="173" t="s">
        <v>82</v>
      </c>
      <c r="AY1109" s="14" t="s">
        <v>127</v>
      </c>
      <c r="BE1109" s="174">
        <f>IF(O1109="základní",K1109,0)</f>
        <v>11840</v>
      </c>
      <c r="BF1109" s="174">
        <f>IF(O1109="snížená",K1109,0)</f>
        <v>0</v>
      </c>
      <c r="BG1109" s="174">
        <f>IF(O1109="zákl. přenesená",K1109,0)</f>
        <v>0</v>
      </c>
      <c r="BH1109" s="174">
        <f>IF(O1109="sníž. přenesená",K1109,0)</f>
        <v>0</v>
      </c>
      <c r="BI1109" s="174">
        <f>IF(O1109="nulová",K1109,0)</f>
        <v>0</v>
      </c>
      <c r="BJ1109" s="14" t="s">
        <v>82</v>
      </c>
      <c r="BK1109" s="174">
        <f>ROUND(P1109*H1109,2)</f>
        <v>11840</v>
      </c>
      <c r="BL1109" s="14" t="s">
        <v>82</v>
      </c>
      <c r="BM1109" s="173" t="s">
        <v>2190</v>
      </c>
    </row>
    <row r="1110" spans="1:65" s="2" customFormat="1" ht="29.25">
      <c r="A1110" s="28"/>
      <c r="B1110" s="29"/>
      <c r="C1110" s="30"/>
      <c r="D1110" s="175" t="s">
        <v>129</v>
      </c>
      <c r="E1110" s="30"/>
      <c r="F1110" s="176" t="s">
        <v>2191</v>
      </c>
      <c r="G1110" s="30"/>
      <c r="H1110" s="30"/>
      <c r="I1110" s="30"/>
      <c r="J1110" s="30"/>
      <c r="K1110" s="30"/>
      <c r="L1110" s="30"/>
      <c r="M1110" s="33"/>
      <c r="N1110" s="177"/>
      <c r="O1110" s="178"/>
      <c r="P1110" s="65"/>
      <c r="Q1110" s="65"/>
      <c r="R1110" s="65"/>
      <c r="S1110" s="65"/>
      <c r="T1110" s="65"/>
      <c r="U1110" s="65"/>
      <c r="V1110" s="65"/>
      <c r="W1110" s="65"/>
      <c r="X1110" s="66"/>
      <c r="Y1110" s="28"/>
      <c r="Z1110" s="28"/>
      <c r="AA1110" s="28"/>
      <c r="AB1110" s="28"/>
      <c r="AC1110" s="28"/>
      <c r="AD1110" s="28"/>
      <c r="AE1110" s="28"/>
      <c r="AT1110" s="14" t="s">
        <v>129</v>
      </c>
      <c r="AU1110" s="14" t="s">
        <v>82</v>
      </c>
    </row>
    <row r="1111" spans="1:65" s="2" customFormat="1" ht="24.2" customHeight="1">
      <c r="A1111" s="28"/>
      <c r="B1111" s="29"/>
      <c r="C1111" s="194" t="s">
        <v>2192</v>
      </c>
      <c r="D1111" s="194" t="s">
        <v>1367</v>
      </c>
      <c r="E1111" s="195" t="s">
        <v>2193</v>
      </c>
      <c r="F1111" s="196" t="s">
        <v>2194</v>
      </c>
      <c r="G1111" s="197" t="s">
        <v>125</v>
      </c>
      <c r="H1111" s="198">
        <v>56</v>
      </c>
      <c r="I1111" s="199">
        <v>0</v>
      </c>
      <c r="J1111" s="199">
        <v>4380</v>
      </c>
      <c r="K1111" s="199">
        <f>ROUND(P1111*H1111,2)</f>
        <v>245280</v>
      </c>
      <c r="L1111" s="196" t="s">
        <v>126</v>
      </c>
      <c r="M1111" s="33"/>
      <c r="N1111" s="200" t="s">
        <v>1</v>
      </c>
      <c r="O1111" s="169" t="s">
        <v>37</v>
      </c>
      <c r="P1111" s="170">
        <f>I1111+J1111</f>
        <v>4380</v>
      </c>
      <c r="Q1111" s="170">
        <f>ROUND(I1111*H1111,2)</f>
        <v>0</v>
      </c>
      <c r="R1111" s="170">
        <f>ROUND(J1111*H1111,2)</f>
        <v>245280</v>
      </c>
      <c r="S1111" s="171">
        <v>0</v>
      </c>
      <c r="T1111" s="171">
        <f>S1111*H1111</f>
        <v>0</v>
      </c>
      <c r="U1111" s="171">
        <v>0</v>
      </c>
      <c r="V1111" s="171">
        <f>U1111*H1111</f>
        <v>0</v>
      </c>
      <c r="W1111" s="171">
        <v>0</v>
      </c>
      <c r="X1111" s="172">
        <f>W1111*H1111</f>
        <v>0</v>
      </c>
      <c r="Y1111" s="28"/>
      <c r="Z1111" s="28"/>
      <c r="AA1111" s="28"/>
      <c r="AB1111" s="28"/>
      <c r="AC1111" s="28"/>
      <c r="AD1111" s="28"/>
      <c r="AE1111" s="28"/>
      <c r="AR1111" s="173" t="s">
        <v>82</v>
      </c>
      <c r="AT1111" s="173" t="s">
        <v>1367</v>
      </c>
      <c r="AU1111" s="173" t="s">
        <v>82</v>
      </c>
      <c r="AY1111" s="14" t="s">
        <v>127</v>
      </c>
      <c r="BE1111" s="174">
        <f>IF(O1111="základní",K1111,0)</f>
        <v>245280</v>
      </c>
      <c r="BF1111" s="174">
        <f>IF(O1111="snížená",K1111,0)</f>
        <v>0</v>
      </c>
      <c r="BG1111" s="174">
        <f>IF(O1111="zákl. přenesená",K1111,0)</f>
        <v>0</v>
      </c>
      <c r="BH1111" s="174">
        <f>IF(O1111="sníž. přenesená",K1111,0)</f>
        <v>0</v>
      </c>
      <c r="BI1111" s="174">
        <f>IF(O1111="nulová",K1111,0)</f>
        <v>0</v>
      </c>
      <c r="BJ1111" s="14" t="s">
        <v>82</v>
      </c>
      <c r="BK1111" s="174">
        <f>ROUND(P1111*H1111,2)</f>
        <v>245280</v>
      </c>
      <c r="BL1111" s="14" t="s">
        <v>82</v>
      </c>
      <c r="BM1111" s="173" t="s">
        <v>2195</v>
      </c>
    </row>
    <row r="1112" spans="1:65" s="2" customFormat="1" ht="11.25">
      <c r="A1112" s="28"/>
      <c r="B1112" s="29"/>
      <c r="C1112" s="30"/>
      <c r="D1112" s="175" t="s">
        <v>129</v>
      </c>
      <c r="E1112" s="30"/>
      <c r="F1112" s="176" t="s">
        <v>2194</v>
      </c>
      <c r="G1112" s="30"/>
      <c r="H1112" s="30"/>
      <c r="I1112" s="30"/>
      <c r="J1112" s="30"/>
      <c r="K1112" s="30"/>
      <c r="L1112" s="30"/>
      <c r="M1112" s="33"/>
      <c r="N1112" s="177"/>
      <c r="O1112" s="178"/>
      <c r="P1112" s="65"/>
      <c r="Q1112" s="65"/>
      <c r="R1112" s="65"/>
      <c r="S1112" s="65"/>
      <c r="T1112" s="65"/>
      <c r="U1112" s="65"/>
      <c r="V1112" s="65"/>
      <c r="W1112" s="65"/>
      <c r="X1112" s="66"/>
      <c r="Y1112" s="28"/>
      <c r="Z1112" s="28"/>
      <c r="AA1112" s="28"/>
      <c r="AB1112" s="28"/>
      <c r="AC1112" s="28"/>
      <c r="AD1112" s="28"/>
      <c r="AE1112" s="28"/>
      <c r="AT1112" s="14" t="s">
        <v>129</v>
      </c>
      <c r="AU1112" s="14" t="s">
        <v>82</v>
      </c>
    </row>
    <row r="1113" spans="1:65" s="2" customFormat="1" ht="24.2" customHeight="1">
      <c r="A1113" s="28"/>
      <c r="B1113" s="29"/>
      <c r="C1113" s="194" t="s">
        <v>2196</v>
      </c>
      <c r="D1113" s="194" t="s">
        <v>1367</v>
      </c>
      <c r="E1113" s="195" t="s">
        <v>2197</v>
      </c>
      <c r="F1113" s="196" t="s">
        <v>2198</v>
      </c>
      <c r="G1113" s="197" t="s">
        <v>125</v>
      </c>
      <c r="H1113" s="198">
        <v>1</v>
      </c>
      <c r="I1113" s="199">
        <v>0</v>
      </c>
      <c r="J1113" s="199">
        <v>1650</v>
      </c>
      <c r="K1113" s="199">
        <f>ROUND(P1113*H1113,2)</f>
        <v>1650</v>
      </c>
      <c r="L1113" s="196" t="s">
        <v>126</v>
      </c>
      <c r="M1113" s="33"/>
      <c r="N1113" s="200" t="s">
        <v>1</v>
      </c>
      <c r="O1113" s="169" t="s">
        <v>37</v>
      </c>
      <c r="P1113" s="170">
        <f>I1113+J1113</f>
        <v>1650</v>
      </c>
      <c r="Q1113" s="170">
        <f>ROUND(I1113*H1113,2)</f>
        <v>0</v>
      </c>
      <c r="R1113" s="170">
        <f>ROUND(J1113*H1113,2)</f>
        <v>1650</v>
      </c>
      <c r="S1113" s="171">
        <v>0</v>
      </c>
      <c r="T1113" s="171">
        <f>S1113*H1113</f>
        <v>0</v>
      </c>
      <c r="U1113" s="171">
        <v>0</v>
      </c>
      <c r="V1113" s="171">
        <f>U1113*H1113</f>
        <v>0</v>
      </c>
      <c r="W1113" s="171">
        <v>0</v>
      </c>
      <c r="X1113" s="172">
        <f>W1113*H1113</f>
        <v>0</v>
      </c>
      <c r="Y1113" s="28"/>
      <c r="Z1113" s="28"/>
      <c r="AA1113" s="28"/>
      <c r="AB1113" s="28"/>
      <c r="AC1113" s="28"/>
      <c r="AD1113" s="28"/>
      <c r="AE1113" s="28"/>
      <c r="AR1113" s="173" t="s">
        <v>82</v>
      </c>
      <c r="AT1113" s="173" t="s">
        <v>1367</v>
      </c>
      <c r="AU1113" s="173" t="s">
        <v>82</v>
      </c>
      <c r="AY1113" s="14" t="s">
        <v>127</v>
      </c>
      <c r="BE1113" s="174">
        <f>IF(O1113="základní",K1113,0)</f>
        <v>1650</v>
      </c>
      <c r="BF1113" s="174">
        <f>IF(O1113="snížená",K1113,0)</f>
        <v>0</v>
      </c>
      <c r="BG1113" s="174">
        <f>IF(O1113="zákl. přenesená",K1113,0)</f>
        <v>0</v>
      </c>
      <c r="BH1113" s="174">
        <f>IF(O1113="sníž. přenesená",K1113,0)</f>
        <v>0</v>
      </c>
      <c r="BI1113" s="174">
        <f>IF(O1113="nulová",K1113,0)</f>
        <v>0</v>
      </c>
      <c r="BJ1113" s="14" t="s">
        <v>82</v>
      </c>
      <c r="BK1113" s="174">
        <f>ROUND(P1113*H1113,2)</f>
        <v>1650</v>
      </c>
      <c r="BL1113" s="14" t="s">
        <v>82</v>
      </c>
      <c r="BM1113" s="173" t="s">
        <v>2199</v>
      </c>
    </row>
    <row r="1114" spans="1:65" s="2" customFormat="1" ht="11.25">
      <c r="A1114" s="28"/>
      <c r="B1114" s="29"/>
      <c r="C1114" s="30"/>
      <c r="D1114" s="175" t="s">
        <v>129</v>
      </c>
      <c r="E1114" s="30"/>
      <c r="F1114" s="176" t="s">
        <v>2198</v>
      </c>
      <c r="G1114" s="30"/>
      <c r="H1114" s="30"/>
      <c r="I1114" s="30"/>
      <c r="J1114" s="30"/>
      <c r="K1114" s="30"/>
      <c r="L1114" s="30"/>
      <c r="M1114" s="33"/>
      <c r="N1114" s="177"/>
      <c r="O1114" s="178"/>
      <c r="P1114" s="65"/>
      <c r="Q1114" s="65"/>
      <c r="R1114" s="65"/>
      <c r="S1114" s="65"/>
      <c r="T1114" s="65"/>
      <c r="U1114" s="65"/>
      <c r="V1114" s="65"/>
      <c r="W1114" s="65"/>
      <c r="X1114" s="66"/>
      <c r="Y1114" s="28"/>
      <c r="Z1114" s="28"/>
      <c r="AA1114" s="28"/>
      <c r="AB1114" s="28"/>
      <c r="AC1114" s="28"/>
      <c r="AD1114" s="28"/>
      <c r="AE1114" s="28"/>
      <c r="AT1114" s="14" t="s">
        <v>129</v>
      </c>
      <c r="AU1114" s="14" t="s">
        <v>82</v>
      </c>
    </row>
    <row r="1115" spans="1:65" s="2" customFormat="1" ht="24.2" customHeight="1">
      <c r="A1115" s="28"/>
      <c r="B1115" s="29"/>
      <c r="C1115" s="194" t="s">
        <v>2200</v>
      </c>
      <c r="D1115" s="194" t="s">
        <v>1367</v>
      </c>
      <c r="E1115" s="195" t="s">
        <v>2201</v>
      </c>
      <c r="F1115" s="196" t="s">
        <v>2202</v>
      </c>
      <c r="G1115" s="197" t="s">
        <v>125</v>
      </c>
      <c r="H1115" s="198">
        <v>1</v>
      </c>
      <c r="I1115" s="199">
        <v>0</v>
      </c>
      <c r="J1115" s="199">
        <v>2650</v>
      </c>
      <c r="K1115" s="199">
        <f>ROUND(P1115*H1115,2)</f>
        <v>2650</v>
      </c>
      <c r="L1115" s="196" t="s">
        <v>126</v>
      </c>
      <c r="M1115" s="33"/>
      <c r="N1115" s="200" t="s">
        <v>1</v>
      </c>
      <c r="O1115" s="169" t="s">
        <v>37</v>
      </c>
      <c r="P1115" s="170">
        <f>I1115+J1115</f>
        <v>2650</v>
      </c>
      <c r="Q1115" s="170">
        <f>ROUND(I1115*H1115,2)</f>
        <v>0</v>
      </c>
      <c r="R1115" s="170">
        <f>ROUND(J1115*H1115,2)</f>
        <v>2650</v>
      </c>
      <c r="S1115" s="171">
        <v>0</v>
      </c>
      <c r="T1115" s="171">
        <f>S1115*H1115</f>
        <v>0</v>
      </c>
      <c r="U1115" s="171">
        <v>0</v>
      </c>
      <c r="V1115" s="171">
        <f>U1115*H1115</f>
        <v>0</v>
      </c>
      <c r="W1115" s="171">
        <v>0</v>
      </c>
      <c r="X1115" s="172">
        <f>W1115*H1115</f>
        <v>0</v>
      </c>
      <c r="Y1115" s="28"/>
      <c r="Z1115" s="28"/>
      <c r="AA1115" s="28"/>
      <c r="AB1115" s="28"/>
      <c r="AC1115" s="28"/>
      <c r="AD1115" s="28"/>
      <c r="AE1115" s="28"/>
      <c r="AR1115" s="173" t="s">
        <v>82</v>
      </c>
      <c r="AT1115" s="173" t="s">
        <v>1367</v>
      </c>
      <c r="AU1115" s="173" t="s">
        <v>82</v>
      </c>
      <c r="AY1115" s="14" t="s">
        <v>127</v>
      </c>
      <c r="BE1115" s="174">
        <f>IF(O1115="základní",K1115,0)</f>
        <v>2650</v>
      </c>
      <c r="BF1115" s="174">
        <f>IF(O1115="snížená",K1115,0)</f>
        <v>0</v>
      </c>
      <c r="BG1115" s="174">
        <f>IF(O1115="zákl. přenesená",K1115,0)</f>
        <v>0</v>
      </c>
      <c r="BH1115" s="174">
        <f>IF(O1115="sníž. přenesená",K1115,0)</f>
        <v>0</v>
      </c>
      <c r="BI1115" s="174">
        <f>IF(O1115="nulová",K1115,0)</f>
        <v>0</v>
      </c>
      <c r="BJ1115" s="14" t="s">
        <v>82</v>
      </c>
      <c r="BK1115" s="174">
        <f>ROUND(P1115*H1115,2)</f>
        <v>2650</v>
      </c>
      <c r="BL1115" s="14" t="s">
        <v>82</v>
      </c>
      <c r="BM1115" s="173" t="s">
        <v>2203</v>
      </c>
    </row>
    <row r="1116" spans="1:65" s="2" customFormat="1" ht="11.25">
      <c r="A1116" s="28"/>
      <c r="B1116" s="29"/>
      <c r="C1116" s="30"/>
      <c r="D1116" s="175" t="s">
        <v>129</v>
      </c>
      <c r="E1116" s="30"/>
      <c r="F1116" s="176" t="s">
        <v>2202</v>
      </c>
      <c r="G1116" s="30"/>
      <c r="H1116" s="30"/>
      <c r="I1116" s="30"/>
      <c r="J1116" s="30"/>
      <c r="K1116" s="30"/>
      <c r="L1116" s="30"/>
      <c r="M1116" s="33"/>
      <c r="N1116" s="177"/>
      <c r="O1116" s="178"/>
      <c r="P1116" s="65"/>
      <c r="Q1116" s="65"/>
      <c r="R1116" s="65"/>
      <c r="S1116" s="65"/>
      <c r="T1116" s="65"/>
      <c r="U1116" s="65"/>
      <c r="V1116" s="65"/>
      <c r="W1116" s="65"/>
      <c r="X1116" s="66"/>
      <c r="Y1116" s="28"/>
      <c r="Z1116" s="28"/>
      <c r="AA1116" s="28"/>
      <c r="AB1116" s="28"/>
      <c r="AC1116" s="28"/>
      <c r="AD1116" s="28"/>
      <c r="AE1116" s="28"/>
      <c r="AT1116" s="14" t="s">
        <v>129</v>
      </c>
      <c r="AU1116" s="14" t="s">
        <v>82</v>
      </c>
    </row>
    <row r="1117" spans="1:65" s="2" customFormat="1" ht="24.2" customHeight="1">
      <c r="A1117" s="28"/>
      <c r="B1117" s="29"/>
      <c r="C1117" s="194" t="s">
        <v>2204</v>
      </c>
      <c r="D1117" s="194" t="s">
        <v>1367</v>
      </c>
      <c r="E1117" s="195" t="s">
        <v>2205</v>
      </c>
      <c r="F1117" s="196" t="s">
        <v>2206</v>
      </c>
      <c r="G1117" s="197" t="s">
        <v>125</v>
      </c>
      <c r="H1117" s="198">
        <v>52</v>
      </c>
      <c r="I1117" s="199">
        <v>0</v>
      </c>
      <c r="J1117" s="199">
        <v>5070</v>
      </c>
      <c r="K1117" s="199">
        <f>ROUND(P1117*H1117,2)</f>
        <v>263640</v>
      </c>
      <c r="L1117" s="196" t="s">
        <v>126</v>
      </c>
      <c r="M1117" s="33"/>
      <c r="N1117" s="200" t="s">
        <v>1</v>
      </c>
      <c r="O1117" s="169" t="s">
        <v>37</v>
      </c>
      <c r="P1117" s="170">
        <f>I1117+J1117</f>
        <v>5070</v>
      </c>
      <c r="Q1117" s="170">
        <f>ROUND(I1117*H1117,2)</f>
        <v>0</v>
      </c>
      <c r="R1117" s="170">
        <f>ROUND(J1117*H1117,2)</f>
        <v>263640</v>
      </c>
      <c r="S1117" s="171">
        <v>0</v>
      </c>
      <c r="T1117" s="171">
        <f>S1117*H1117</f>
        <v>0</v>
      </c>
      <c r="U1117" s="171">
        <v>0</v>
      </c>
      <c r="V1117" s="171">
        <f>U1117*H1117</f>
        <v>0</v>
      </c>
      <c r="W1117" s="171">
        <v>0</v>
      </c>
      <c r="X1117" s="172">
        <f>W1117*H1117</f>
        <v>0</v>
      </c>
      <c r="Y1117" s="28"/>
      <c r="Z1117" s="28"/>
      <c r="AA1117" s="28"/>
      <c r="AB1117" s="28"/>
      <c r="AC1117" s="28"/>
      <c r="AD1117" s="28"/>
      <c r="AE1117" s="28"/>
      <c r="AR1117" s="173" t="s">
        <v>82</v>
      </c>
      <c r="AT1117" s="173" t="s">
        <v>1367</v>
      </c>
      <c r="AU1117" s="173" t="s">
        <v>82</v>
      </c>
      <c r="AY1117" s="14" t="s">
        <v>127</v>
      </c>
      <c r="BE1117" s="174">
        <f>IF(O1117="základní",K1117,0)</f>
        <v>263640</v>
      </c>
      <c r="BF1117" s="174">
        <f>IF(O1117="snížená",K1117,0)</f>
        <v>0</v>
      </c>
      <c r="BG1117" s="174">
        <f>IF(O1117="zákl. přenesená",K1117,0)</f>
        <v>0</v>
      </c>
      <c r="BH1117" s="174">
        <f>IF(O1117="sníž. přenesená",K1117,0)</f>
        <v>0</v>
      </c>
      <c r="BI1117" s="174">
        <f>IF(O1117="nulová",K1117,0)</f>
        <v>0</v>
      </c>
      <c r="BJ1117" s="14" t="s">
        <v>82</v>
      </c>
      <c r="BK1117" s="174">
        <f>ROUND(P1117*H1117,2)</f>
        <v>263640</v>
      </c>
      <c r="BL1117" s="14" t="s">
        <v>82</v>
      </c>
      <c r="BM1117" s="173" t="s">
        <v>2207</v>
      </c>
    </row>
    <row r="1118" spans="1:65" s="2" customFormat="1" ht="11.25">
      <c r="A1118" s="28"/>
      <c r="B1118" s="29"/>
      <c r="C1118" s="30"/>
      <c r="D1118" s="175" t="s">
        <v>129</v>
      </c>
      <c r="E1118" s="30"/>
      <c r="F1118" s="176" t="s">
        <v>2206</v>
      </c>
      <c r="G1118" s="30"/>
      <c r="H1118" s="30"/>
      <c r="I1118" s="30"/>
      <c r="J1118" s="30"/>
      <c r="K1118" s="30"/>
      <c r="L1118" s="30"/>
      <c r="M1118" s="33"/>
      <c r="N1118" s="177"/>
      <c r="O1118" s="178"/>
      <c r="P1118" s="65"/>
      <c r="Q1118" s="65"/>
      <c r="R1118" s="65"/>
      <c r="S1118" s="65"/>
      <c r="T1118" s="65"/>
      <c r="U1118" s="65"/>
      <c r="V1118" s="65"/>
      <c r="W1118" s="65"/>
      <c r="X1118" s="66"/>
      <c r="Y1118" s="28"/>
      <c r="Z1118" s="28"/>
      <c r="AA1118" s="28"/>
      <c r="AB1118" s="28"/>
      <c r="AC1118" s="28"/>
      <c r="AD1118" s="28"/>
      <c r="AE1118" s="28"/>
      <c r="AT1118" s="14" t="s">
        <v>129</v>
      </c>
      <c r="AU1118" s="14" t="s">
        <v>82</v>
      </c>
    </row>
    <row r="1119" spans="1:65" s="2" customFormat="1" ht="24.2" customHeight="1">
      <c r="A1119" s="28"/>
      <c r="B1119" s="29"/>
      <c r="C1119" s="194" t="s">
        <v>2208</v>
      </c>
      <c r="D1119" s="194" t="s">
        <v>1367</v>
      </c>
      <c r="E1119" s="195" t="s">
        <v>2209</v>
      </c>
      <c r="F1119" s="196" t="s">
        <v>2210</v>
      </c>
      <c r="G1119" s="197" t="s">
        <v>125</v>
      </c>
      <c r="H1119" s="198">
        <v>44</v>
      </c>
      <c r="I1119" s="199">
        <v>0</v>
      </c>
      <c r="J1119" s="199">
        <v>1300</v>
      </c>
      <c r="K1119" s="199">
        <f>ROUND(P1119*H1119,2)</f>
        <v>57200</v>
      </c>
      <c r="L1119" s="196" t="s">
        <v>126</v>
      </c>
      <c r="M1119" s="33"/>
      <c r="N1119" s="200" t="s">
        <v>1</v>
      </c>
      <c r="O1119" s="169" t="s">
        <v>37</v>
      </c>
      <c r="P1119" s="170">
        <f>I1119+J1119</f>
        <v>1300</v>
      </c>
      <c r="Q1119" s="170">
        <f>ROUND(I1119*H1119,2)</f>
        <v>0</v>
      </c>
      <c r="R1119" s="170">
        <f>ROUND(J1119*H1119,2)</f>
        <v>57200</v>
      </c>
      <c r="S1119" s="171">
        <v>0</v>
      </c>
      <c r="T1119" s="171">
        <f>S1119*H1119</f>
        <v>0</v>
      </c>
      <c r="U1119" s="171">
        <v>0</v>
      </c>
      <c r="V1119" s="171">
        <f>U1119*H1119</f>
        <v>0</v>
      </c>
      <c r="W1119" s="171">
        <v>0</v>
      </c>
      <c r="X1119" s="172">
        <f>W1119*H1119</f>
        <v>0</v>
      </c>
      <c r="Y1119" s="28"/>
      <c r="Z1119" s="28"/>
      <c r="AA1119" s="28"/>
      <c r="AB1119" s="28"/>
      <c r="AC1119" s="28"/>
      <c r="AD1119" s="28"/>
      <c r="AE1119" s="28"/>
      <c r="AR1119" s="173" t="s">
        <v>82</v>
      </c>
      <c r="AT1119" s="173" t="s">
        <v>1367</v>
      </c>
      <c r="AU1119" s="173" t="s">
        <v>82</v>
      </c>
      <c r="AY1119" s="14" t="s">
        <v>127</v>
      </c>
      <c r="BE1119" s="174">
        <f>IF(O1119="základní",K1119,0)</f>
        <v>57200</v>
      </c>
      <c r="BF1119" s="174">
        <f>IF(O1119="snížená",K1119,0)</f>
        <v>0</v>
      </c>
      <c r="BG1119" s="174">
        <f>IF(O1119="zákl. přenesená",K1119,0)</f>
        <v>0</v>
      </c>
      <c r="BH1119" s="174">
        <f>IF(O1119="sníž. přenesená",K1119,0)</f>
        <v>0</v>
      </c>
      <c r="BI1119" s="174">
        <f>IF(O1119="nulová",K1119,0)</f>
        <v>0</v>
      </c>
      <c r="BJ1119" s="14" t="s">
        <v>82</v>
      </c>
      <c r="BK1119" s="174">
        <f>ROUND(P1119*H1119,2)</f>
        <v>57200</v>
      </c>
      <c r="BL1119" s="14" t="s">
        <v>82</v>
      </c>
      <c r="BM1119" s="173" t="s">
        <v>2211</v>
      </c>
    </row>
    <row r="1120" spans="1:65" s="2" customFormat="1" ht="11.25">
      <c r="A1120" s="28"/>
      <c r="B1120" s="29"/>
      <c r="C1120" s="30"/>
      <c r="D1120" s="175" t="s">
        <v>129</v>
      </c>
      <c r="E1120" s="30"/>
      <c r="F1120" s="176" t="s">
        <v>2210</v>
      </c>
      <c r="G1120" s="30"/>
      <c r="H1120" s="30"/>
      <c r="I1120" s="30"/>
      <c r="J1120" s="30"/>
      <c r="K1120" s="30"/>
      <c r="L1120" s="30"/>
      <c r="M1120" s="33"/>
      <c r="N1120" s="177"/>
      <c r="O1120" s="178"/>
      <c r="P1120" s="65"/>
      <c r="Q1120" s="65"/>
      <c r="R1120" s="65"/>
      <c r="S1120" s="65"/>
      <c r="T1120" s="65"/>
      <c r="U1120" s="65"/>
      <c r="V1120" s="65"/>
      <c r="W1120" s="65"/>
      <c r="X1120" s="66"/>
      <c r="Y1120" s="28"/>
      <c r="Z1120" s="28"/>
      <c r="AA1120" s="28"/>
      <c r="AB1120" s="28"/>
      <c r="AC1120" s="28"/>
      <c r="AD1120" s="28"/>
      <c r="AE1120" s="28"/>
      <c r="AT1120" s="14" t="s">
        <v>129</v>
      </c>
      <c r="AU1120" s="14" t="s">
        <v>82</v>
      </c>
    </row>
    <row r="1121" spans="1:65" s="2" customFormat="1" ht="24.2" customHeight="1">
      <c r="A1121" s="28"/>
      <c r="B1121" s="29"/>
      <c r="C1121" s="194" t="s">
        <v>2212</v>
      </c>
      <c r="D1121" s="194" t="s">
        <v>1367</v>
      </c>
      <c r="E1121" s="195" t="s">
        <v>2213</v>
      </c>
      <c r="F1121" s="196" t="s">
        <v>2214</v>
      </c>
      <c r="G1121" s="197" t="s">
        <v>125</v>
      </c>
      <c r="H1121" s="198">
        <v>1</v>
      </c>
      <c r="I1121" s="199">
        <v>0</v>
      </c>
      <c r="J1121" s="199">
        <v>1300</v>
      </c>
      <c r="K1121" s="199">
        <f>ROUND(P1121*H1121,2)</f>
        <v>1300</v>
      </c>
      <c r="L1121" s="196" t="s">
        <v>126</v>
      </c>
      <c r="M1121" s="33"/>
      <c r="N1121" s="200" t="s">
        <v>1</v>
      </c>
      <c r="O1121" s="169" t="s">
        <v>37</v>
      </c>
      <c r="P1121" s="170">
        <f>I1121+J1121</f>
        <v>1300</v>
      </c>
      <c r="Q1121" s="170">
        <f>ROUND(I1121*H1121,2)</f>
        <v>0</v>
      </c>
      <c r="R1121" s="170">
        <f>ROUND(J1121*H1121,2)</f>
        <v>1300</v>
      </c>
      <c r="S1121" s="171">
        <v>0</v>
      </c>
      <c r="T1121" s="171">
        <f>S1121*H1121</f>
        <v>0</v>
      </c>
      <c r="U1121" s="171">
        <v>0</v>
      </c>
      <c r="V1121" s="171">
        <f>U1121*H1121</f>
        <v>0</v>
      </c>
      <c r="W1121" s="171">
        <v>0</v>
      </c>
      <c r="X1121" s="172">
        <f>W1121*H1121</f>
        <v>0</v>
      </c>
      <c r="Y1121" s="28"/>
      <c r="Z1121" s="28"/>
      <c r="AA1121" s="28"/>
      <c r="AB1121" s="28"/>
      <c r="AC1121" s="28"/>
      <c r="AD1121" s="28"/>
      <c r="AE1121" s="28"/>
      <c r="AR1121" s="173" t="s">
        <v>82</v>
      </c>
      <c r="AT1121" s="173" t="s">
        <v>1367</v>
      </c>
      <c r="AU1121" s="173" t="s">
        <v>82</v>
      </c>
      <c r="AY1121" s="14" t="s">
        <v>127</v>
      </c>
      <c r="BE1121" s="174">
        <f>IF(O1121="základní",K1121,0)</f>
        <v>1300</v>
      </c>
      <c r="BF1121" s="174">
        <f>IF(O1121="snížená",K1121,0)</f>
        <v>0</v>
      </c>
      <c r="BG1121" s="174">
        <f>IF(O1121="zákl. přenesená",K1121,0)</f>
        <v>0</v>
      </c>
      <c r="BH1121" s="174">
        <f>IF(O1121="sníž. přenesená",K1121,0)</f>
        <v>0</v>
      </c>
      <c r="BI1121" s="174">
        <f>IF(O1121="nulová",K1121,0)</f>
        <v>0</v>
      </c>
      <c r="BJ1121" s="14" t="s">
        <v>82</v>
      </c>
      <c r="BK1121" s="174">
        <f>ROUND(P1121*H1121,2)</f>
        <v>1300</v>
      </c>
      <c r="BL1121" s="14" t="s">
        <v>82</v>
      </c>
      <c r="BM1121" s="173" t="s">
        <v>2215</v>
      </c>
    </row>
    <row r="1122" spans="1:65" s="2" customFormat="1" ht="11.25">
      <c r="A1122" s="28"/>
      <c r="B1122" s="29"/>
      <c r="C1122" s="30"/>
      <c r="D1122" s="175" t="s">
        <v>129</v>
      </c>
      <c r="E1122" s="30"/>
      <c r="F1122" s="176" t="s">
        <v>2214</v>
      </c>
      <c r="G1122" s="30"/>
      <c r="H1122" s="30"/>
      <c r="I1122" s="30"/>
      <c r="J1122" s="30"/>
      <c r="K1122" s="30"/>
      <c r="L1122" s="30"/>
      <c r="M1122" s="33"/>
      <c r="N1122" s="177"/>
      <c r="O1122" s="178"/>
      <c r="P1122" s="65"/>
      <c r="Q1122" s="65"/>
      <c r="R1122" s="65"/>
      <c r="S1122" s="65"/>
      <c r="T1122" s="65"/>
      <c r="U1122" s="65"/>
      <c r="V1122" s="65"/>
      <c r="W1122" s="65"/>
      <c r="X1122" s="66"/>
      <c r="Y1122" s="28"/>
      <c r="Z1122" s="28"/>
      <c r="AA1122" s="28"/>
      <c r="AB1122" s="28"/>
      <c r="AC1122" s="28"/>
      <c r="AD1122" s="28"/>
      <c r="AE1122" s="28"/>
      <c r="AT1122" s="14" t="s">
        <v>129</v>
      </c>
      <c r="AU1122" s="14" t="s">
        <v>82</v>
      </c>
    </row>
    <row r="1123" spans="1:65" s="2" customFormat="1" ht="24.2" customHeight="1">
      <c r="A1123" s="28"/>
      <c r="B1123" s="29"/>
      <c r="C1123" s="194" t="s">
        <v>2216</v>
      </c>
      <c r="D1123" s="194" t="s">
        <v>1367</v>
      </c>
      <c r="E1123" s="195" t="s">
        <v>2217</v>
      </c>
      <c r="F1123" s="196" t="s">
        <v>2218</v>
      </c>
      <c r="G1123" s="197" t="s">
        <v>125</v>
      </c>
      <c r="H1123" s="198">
        <v>1</v>
      </c>
      <c r="I1123" s="199">
        <v>0</v>
      </c>
      <c r="J1123" s="199">
        <v>455</v>
      </c>
      <c r="K1123" s="199">
        <f>ROUND(P1123*H1123,2)</f>
        <v>455</v>
      </c>
      <c r="L1123" s="196" t="s">
        <v>126</v>
      </c>
      <c r="M1123" s="33"/>
      <c r="N1123" s="200" t="s">
        <v>1</v>
      </c>
      <c r="O1123" s="169" t="s">
        <v>37</v>
      </c>
      <c r="P1123" s="170">
        <f>I1123+J1123</f>
        <v>455</v>
      </c>
      <c r="Q1123" s="170">
        <f>ROUND(I1123*H1123,2)</f>
        <v>0</v>
      </c>
      <c r="R1123" s="170">
        <f>ROUND(J1123*H1123,2)</f>
        <v>455</v>
      </c>
      <c r="S1123" s="171">
        <v>0</v>
      </c>
      <c r="T1123" s="171">
        <f>S1123*H1123</f>
        <v>0</v>
      </c>
      <c r="U1123" s="171">
        <v>0</v>
      </c>
      <c r="V1123" s="171">
        <f>U1123*H1123</f>
        <v>0</v>
      </c>
      <c r="W1123" s="171">
        <v>0</v>
      </c>
      <c r="X1123" s="172">
        <f>W1123*H1123</f>
        <v>0</v>
      </c>
      <c r="Y1123" s="28"/>
      <c r="Z1123" s="28"/>
      <c r="AA1123" s="28"/>
      <c r="AB1123" s="28"/>
      <c r="AC1123" s="28"/>
      <c r="AD1123" s="28"/>
      <c r="AE1123" s="28"/>
      <c r="AR1123" s="173" t="s">
        <v>82</v>
      </c>
      <c r="AT1123" s="173" t="s">
        <v>1367</v>
      </c>
      <c r="AU1123" s="173" t="s">
        <v>82</v>
      </c>
      <c r="AY1123" s="14" t="s">
        <v>127</v>
      </c>
      <c r="BE1123" s="174">
        <f>IF(O1123="základní",K1123,0)</f>
        <v>455</v>
      </c>
      <c r="BF1123" s="174">
        <f>IF(O1123="snížená",K1123,0)</f>
        <v>0</v>
      </c>
      <c r="BG1123" s="174">
        <f>IF(O1123="zákl. přenesená",K1123,0)</f>
        <v>0</v>
      </c>
      <c r="BH1123" s="174">
        <f>IF(O1123="sníž. přenesená",K1123,0)</f>
        <v>0</v>
      </c>
      <c r="BI1123" s="174">
        <f>IF(O1123="nulová",K1123,0)</f>
        <v>0</v>
      </c>
      <c r="BJ1123" s="14" t="s">
        <v>82</v>
      </c>
      <c r="BK1123" s="174">
        <f>ROUND(P1123*H1123,2)</f>
        <v>455</v>
      </c>
      <c r="BL1123" s="14" t="s">
        <v>82</v>
      </c>
      <c r="BM1123" s="173" t="s">
        <v>2219</v>
      </c>
    </row>
    <row r="1124" spans="1:65" s="2" customFormat="1" ht="11.25">
      <c r="A1124" s="28"/>
      <c r="B1124" s="29"/>
      <c r="C1124" s="30"/>
      <c r="D1124" s="175" t="s">
        <v>129</v>
      </c>
      <c r="E1124" s="30"/>
      <c r="F1124" s="176" t="s">
        <v>2218</v>
      </c>
      <c r="G1124" s="30"/>
      <c r="H1124" s="30"/>
      <c r="I1124" s="30"/>
      <c r="J1124" s="30"/>
      <c r="K1124" s="30"/>
      <c r="L1124" s="30"/>
      <c r="M1124" s="33"/>
      <c r="N1124" s="177"/>
      <c r="O1124" s="178"/>
      <c r="P1124" s="65"/>
      <c r="Q1124" s="65"/>
      <c r="R1124" s="65"/>
      <c r="S1124" s="65"/>
      <c r="T1124" s="65"/>
      <c r="U1124" s="65"/>
      <c r="V1124" s="65"/>
      <c r="W1124" s="65"/>
      <c r="X1124" s="66"/>
      <c r="Y1124" s="28"/>
      <c r="Z1124" s="28"/>
      <c r="AA1124" s="28"/>
      <c r="AB1124" s="28"/>
      <c r="AC1124" s="28"/>
      <c r="AD1124" s="28"/>
      <c r="AE1124" s="28"/>
      <c r="AT1124" s="14" t="s">
        <v>129</v>
      </c>
      <c r="AU1124" s="14" t="s">
        <v>82</v>
      </c>
    </row>
    <row r="1125" spans="1:65" s="2" customFormat="1" ht="24.2" customHeight="1">
      <c r="A1125" s="28"/>
      <c r="B1125" s="29"/>
      <c r="C1125" s="194" t="s">
        <v>2220</v>
      </c>
      <c r="D1125" s="194" t="s">
        <v>1367</v>
      </c>
      <c r="E1125" s="195" t="s">
        <v>2221</v>
      </c>
      <c r="F1125" s="196" t="s">
        <v>2222</v>
      </c>
      <c r="G1125" s="197" t="s">
        <v>125</v>
      </c>
      <c r="H1125" s="198">
        <v>1</v>
      </c>
      <c r="I1125" s="199">
        <v>0</v>
      </c>
      <c r="J1125" s="199">
        <v>592</v>
      </c>
      <c r="K1125" s="199">
        <f>ROUND(P1125*H1125,2)</f>
        <v>592</v>
      </c>
      <c r="L1125" s="196" t="s">
        <v>126</v>
      </c>
      <c r="M1125" s="33"/>
      <c r="N1125" s="200" t="s">
        <v>1</v>
      </c>
      <c r="O1125" s="169" t="s">
        <v>37</v>
      </c>
      <c r="P1125" s="170">
        <f>I1125+J1125</f>
        <v>592</v>
      </c>
      <c r="Q1125" s="170">
        <f>ROUND(I1125*H1125,2)</f>
        <v>0</v>
      </c>
      <c r="R1125" s="170">
        <f>ROUND(J1125*H1125,2)</f>
        <v>592</v>
      </c>
      <c r="S1125" s="171">
        <v>0</v>
      </c>
      <c r="T1125" s="171">
        <f>S1125*H1125</f>
        <v>0</v>
      </c>
      <c r="U1125" s="171">
        <v>0</v>
      </c>
      <c r="V1125" s="171">
        <f>U1125*H1125</f>
        <v>0</v>
      </c>
      <c r="W1125" s="171">
        <v>0</v>
      </c>
      <c r="X1125" s="172">
        <f>W1125*H1125</f>
        <v>0</v>
      </c>
      <c r="Y1125" s="28"/>
      <c r="Z1125" s="28"/>
      <c r="AA1125" s="28"/>
      <c r="AB1125" s="28"/>
      <c r="AC1125" s="28"/>
      <c r="AD1125" s="28"/>
      <c r="AE1125" s="28"/>
      <c r="AR1125" s="173" t="s">
        <v>82</v>
      </c>
      <c r="AT1125" s="173" t="s">
        <v>1367</v>
      </c>
      <c r="AU1125" s="173" t="s">
        <v>82</v>
      </c>
      <c r="AY1125" s="14" t="s">
        <v>127</v>
      </c>
      <c r="BE1125" s="174">
        <f>IF(O1125="základní",K1125,0)</f>
        <v>592</v>
      </c>
      <c r="BF1125" s="174">
        <f>IF(O1125="snížená",K1125,0)</f>
        <v>0</v>
      </c>
      <c r="BG1125" s="174">
        <f>IF(O1125="zákl. přenesená",K1125,0)</f>
        <v>0</v>
      </c>
      <c r="BH1125" s="174">
        <f>IF(O1125="sníž. přenesená",K1125,0)</f>
        <v>0</v>
      </c>
      <c r="BI1125" s="174">
        <f>IF(O1125="nulová",K1125,0)</f>
        <v>0</v>
      </c>
      <c r="BJ1125" s="14" t="s">
        <v>82</v>
      </c>
      <c r="BK1125" s="174">
        <f>ROUND(P1125*H1125,2)</f>
        <v>592</v>
      </c>
      <c r="BL1125" s="14" t="s">
        <v>82</v>
      </c>
      <c r="BM1125" s="173" t="s">
        <v>2223</v>
      </c>
    </row>
    <row r="1126" spans="1:65" s="2" customFormat="1" ht="11.25">
      <c r="A1126" s="28"/>
      <c r="B1126" s="29"/>
      <c r="C1126" s="30"/>
      <c r="D1126" s="175" t="s">
        <v>129</v>
      </c>
      <c r="E1126" s="30"/>
      <c r="F1126" s="176" t="s">
        <v>2222</v>
      </c>
      <c r="G1126" s="30"/>
      <c r="H1126" s="30"/>
      <c r="I1126" s="30"/>
      <c r="J1126" s="30"/>
      <c r="K1126" s="30"/>
      <c r="L1126" s="30"/>
      <c r="M1126" s="33"/>
      <c r="N1126" s="177"/>
      <c r="O1126" s="178"/>
      <c r="P1126" s="65"/>
      <c r="Q1126" s="65"/>
      <c r="R1126" s="65"/>
      <c r="S1126" s="65"/>
      <c r="T1126" s="65"/>
      <c r="U1126" s="65"/>
      <c r="V1126" s="65"/>
      <c r="W1126" s="65"/>
      <c r="X1126" s="66"/>
      <c r="Y1126" s="28"/>
      <c r="Z1126" s="28"/>
      <c r="AA1126" s="28"/>
      <c r="AB1126" s="28"/>
      <c r="AC1126" s="28"/>
      <c r="AD1126" s="28"/>
      <c r="AE1126" s="28"/>
      <c r="AT1126" s="14" t="s">
        <v>129</v>
      </c>
      <c r="AU1126" s="14" t="s">
        <v>82</v>
      </c>
    </row>
    <row r="1127" spans="1:65" s="2" customFormat="1" ht="24.2" customHeight="1">
      <c r="A1127" s="28"/>
      <c r="B1127" s="29"/>
      <c r="C1127" s="194" t="s">
        <v>2224</v>
      </c>
      <c r="D1127" s="194" t="s">
        <v>1367</v>
      </c>
      <c r="E1127" s="195" t="s">
        <v>2225</v>
      </c>
      <c r="F1127" s="196" t="s">
        <v>2226</v>
      </c>
      <c r="G1127" s="197" t="s">
        <v>125</v>
      </c>
      <c r="H1127" s="198">
        <v>1</v>
      </c>
      <c r="I1127" s="199">
        <v>0</v>
      </c>
      <c r="J1127" s="199">
        <v>15600</v>
      </c>
      <c r="K1127" s="199">
        <f>ROUND(P1127*H1127,2)</f>
        <v>15600</v>
      </c>
      <c r="L1127" s="196" t="s">
        <v>126</v>
      </c>
      <c r="M1127" s="33"/>
      <c r="N1127" s="200" t="s">
        <v>1</v>
      </c>
      <c r="O1127" s="169" t="s">
        <v>37</v>
      </c>
      <c r="P1127" s="170">
        <f>I1127+J1127</f>
        <v>15600</v>
      </c>
      <c r="Q1127" s="170">
        <f>ROUND(I1127*H1127,2)</f>
        <v>0</v>
      </c>
      <c r="R1127" s="170">
        <f>ROUND(J1127*H1127,2)</f>
        <v>15600</v>
      </c>
      <c r="S1127" s="171">
        <v>0</v>
      </c>
      <c r="T1127" s="171">
        <f>S1127*H1127</f>
        <v>0</v>
      </c>
      <c r="U1127" s="171">
        <v>0</v>
      </c>
      <c r="V1127" s="171">
        <f>U1127*H1127</f>
        <v>0</v>
      </c>
      <c r="W1127" s="171">
        <v>0</v>
      </c>
      <c r="X1127" s="172">
        <f>W1127*H1127</f>
        <v>0</v>
      </c>
      <c r="Y1127" s="28"/>
      <c r="Z1127" s="28"/>
      <c r="AA1127" s="28"/>
      <c r="AB1127" s="28"/>
      <c r="AC1127" s="28"/>
      <c r="AD1127" s="28"/>
      <c r="AE1127" s="28"/>
      <c r="AR1127" s="173" t="s">
        <v>82</v>
      </c>
      <c r="AT1127" s="173" t="s">
        <v>1367</v>
      </c>
      <c r="AU1127" s="173" t="s">
        <v>82</v>
      </c>
      <c r="AY1127" s="14" t="s">
        <v>127</v>
      </c>
      <c r="BE1127" s="174">
        <f>IF(O1127="základní",K1127,0)</f>
        <v>15600</v>
      </c>
      <c r="BF1127" s="174">
        <f>IF(O1127="snížená",K1127,0)</f>
        <v>0</v>
      </c>
      <c r="BG1127" s="174">
        <f>IF(O1127="zákl. přenesená",K1127,0)</f>
        <v>0</v>
      </c>
      <c r="BH1127" s="174">
        <f>IF(O1127="sníž. přenesená",K1127,0)</f>
        <v>0</v>
      </c>
      <c r="BI1127" s="174">
        <f>IF(O1127="nulová",K1127,0)</f>
        <v>0</v>
      </c>
      <c r="BJ1127" s="14" t="s">
        <v>82</v>
      </c>
      <c r="BK1127" s="174">
        <f>ROUND(P1127*H1127,2)</f>
        <v>15600</v>
      </c>
      <c r="BL1127" s="14" t="s">
        <v>82</v>
      </c>
      <c r="BM1127" s="173" t="s">
        <v>2227</v>
      </c>
    </row>
    <row r="1128" spans="1:65" s="2" customFormat="1" ht="39">
      <c r="A1128" s="28"/>
      <c r="B1128" s="29"/>
      <c r="C1128" s="30"/>
      <c r="D1128" s="175" t="s">
        <v>129</v>
      </c>
      <c r="E1128" s="30"/>
      <c r="F1128" s="176" t="s">
        <v>2228</v>
      </c>
      <c r="G1128" s="30"/>
      <c r="H1128" s="30"/>
      <c r="I1128" s="30"/>
      <c r="J1128" s="30"/>
      <c r="K1128" s="30"/>
      <c r="L1128" s="30"/>
      <c r="M1128" s="33"/>
      <c r="N1128" s="177"/>
      <c r="O1128" s="178"/>
      <c r="P1128" s="65"/>
      <c r="Q1128" s="65"/>
      <c r="R1128" s="65"/>
      <c r="S1128" s="65"/>
      <c r="T1128" s="65"/>
      <c r="U1128" s="65"/>
      <c r="V1128" s="65"/>
      <c r="W1128" s="65"/>
      <c r="X1128" s="66"/>
      <c r="Y1128" s="28"/>
      <c r="Z1128" s="28"/>
      <c r="AA1128" s="28"/>
      <c r="AB1128" s="28"/>
      <c r="AC1128" s="28"/>
      <c r="AD1128" s="28"/>
      <c r="AE1128" s="28"/>
      <c r="AT1128" s="14" t="s">
        <v>129</v>
      </c>
      <c r="AU1128" s="14" t="s">
        <v>82</v>
      </c>
    </row>
    <row r="1129" spans="1:65" s="2" customFormat="1" ht="24.2" customHeight="1">
      <c r="A1129" s="28"/>
      <c r="B1129" s="29"/>
      <c r="C1129" s="194" t="s">
        <v>2229</v>
      </c>
      <c r="D1129" s="194" t="s">
        <v>1367</v>
      </c>
      <c r="E1129" s="195" t="s">
        <v>2230</v>
      </c>
      <c r="F1129" s="196" t="s">
        <v>2231</v>
      </c>
      <c r="G1129" s="197" t="s">
        <v>125</v>
      </c>
      <c r="H1129" s="198">
        <v>1</v>
      </c>
      <c r="I1129" s="199">
        <v>0</v>
      </c>
      <c r="J1129" s="199">
        <v>6180</v>
      </c>
      <c r="K1129" s="199">
        <f>ROUND(P1129*H1129,2)</f>
        <v>6180</v>
      </c>
      <c r="L1129" s="196" t="s">
        <v>126</v>
      </c>
      <c r="M1129" s="33"/>
      <c r="N1129" s="200" t="s">
        <v>1</v>
      </c>
      <c r="O1129" s="169" t="s">
        <v>37</v>
      </c>
      <c r="P1129" s="170">
        <f>I1129+J1129</f>
        <v>6180</v>
      </c>
      <c r="Q1129" s="170">
        <f>ROUND(I1129*H1129,2)</f>
        <v>0</v>
      </c>
      <c r="R1129" s="170">
        <f>ROUND(J1129*H1129,2)</f>
        <v>6180</v>
      </c>
      <c r="S1129" s="171">
        <v>0</v>
      </c>
      <c r="T1129" s="171">
        <f>S1129*H1129</f>
        <v>0</v>
      </c>
      <c r="U1129" s="171">
        <v>0</v>
      </c>
      <c r="V1129" s="171">
        <f>U1129*H1129</f>
        <v>0</v>
      </c>
      <c r="W1129" s="171">
        <v>0</v>
      </c>
      <c r="X1129" s="172">
        <f>W1129*H1129</f>
        <v>0</v>
      </c>
      <c r="Y1129" s="28"/>
      <c r="Z1129" s="28"/>
      <c r="AA1129" s="28"/>
      <c r="AB1129" s="28"/>
      <c r="AC1129" s="28"/>
      <c r="AD1129" s="28"/>
      <c r="AE1129" s="28"/>
      <c r="AR1129" s="173" t="s">
        <v>82</v>
      </c>
      <c r="AT1129" s="173" t="s">
        <v>1367</v>
      </c>
      <c r="AU1129" s="173" t="s">
        <v>82</v>
      </c>
      <c r="AY1129" s="14" t="s">
        <v>127</v>
      </c>
      <c r="BE1129" s="174">
        <f>IF(O1129="základní",K1129,0)</f>
        <v>6180</v>
      </c>
      <c r="BF1129" s="174">
        <f>IF(O1129="snížená",K1129,0)</f>
        <v>0</v>
      </c>
      <c r="BG1129" s="174">
        <f>IF(O1129="zákl. přenesená",K1129,0)</f>
        <v>0</v>
      </c>
      <c r="BH1129" s="174">
        <f>IF(O1129="sníž. přenesená",K1129,0)</f>
        <v>0</v>
      </c>
      <c r="BI1129" s="174">
        <f>IF(O1129="nulová",K1129,0)</f>
        <v>0</v>
      </c>
      <c r="BJ1129" s="14" t="s">
        <v>82</v>
      </c>
      <c r="BK1129" s="174">
        <f>ROUND(P1129*H1129,2)</f>
        <v>6180</v>
      </c>
      <c r="BL1129" s="14" t="s">
        <v>82</v>
      </c>
      <c r="BM1129" s="173" t="s">
        <v>2232</v>
      </c>
    </row>
    <row r="1130" spans="1:65" s="2" customFormat="1" ht="29.25">
      <c r="A1130" s="28"/>
      <c r="B1130" s="29"/>
      <c r="C1130" s="30"/>
      <c r="D1130" s="175" t="s">
        <v>129</v>
      </c>
      <c r="E1130" s="30"/>
      <c r="F1130" s="176" t="s">
        <v>2233</v>
      </c>
      <c r="G1130" s="30"/>
      <c r="H1130" s="30"/>
      <c r="I1130" s="30"/>
      <c r="J1130" s="30"/>
      <c r="K1130" s="30"/>
      <c r="L1130" s="30"/>
      <c r="M1130" s="33"/>
      <c r="N1130" s="177"/>
      <c r="O1130" s="178"/>
      <c r="P1130" s="65"/>
      <c r="Q1130" s="65"/>
      <c r="R1130" s="65"/>
      <c r="S1130" s="65"/>
      <c r="T1130" s="65"/>
      <c r="U1130" s="65"/>
      <c r="V1130" s="65"/>
      <c r="W1130" s="65"/>
      <c r="X1130" s="66"/>
      <c r="Y1130" s="28"/>
      <c r="Z1130" s="28"/>
      <c r="AA1130" s="28"/>
      <c r="AB1130" s="28"/>
      <c r="AC1130" s="28"/>
      <c r="AD1130" s="28"/>
      <c r="AE1130" s="28"/>
      <c r="AT1130" s="14" t="s">
        <v>129</v>
      </c>
      <c r="AU1130" s="14" t="s">
        <v>82</v>
      </c>
    </row>
    <row r="1131" spans="1:65" s="2" customFormat="1" ht="24.2" customHeight="1">
      <c r="A1131" s="28"/>
      <c r="B1131" s="29"/>
      <c r="C1131" s="194" t="s">
        <v>2234</v>
      </c>
      <c r="D1131" s="194" t="s">
        <v>1367</v>
      </c>
      <c r="E1131" s="195" t="s">
        <v>2235</v>
      </c>
      <c r="F1131" s="196" t="s">
        <v>2236</v>
      </c>
      <c r="G1131" s="197" t="s">
        <v>125</v>
      </c>
      <c r="H1131" s="198">
        <v>1</v>
      </c>
      <c r="I1131" s="199">
        <v>0</v>
      </c>
      <c r="J1131" s="199">
        <v>937</v>
      </c>
      <c r="K1131" s="199">
        <f>ROUND(P1131*H1131,2)</f>
        <v>937</v>
      </c>
      <c r="L1131" s="196" t="s">
        <v>126</v>
      </c>
      <c r="M1131" s="33"/>
      <c r="N1131" s="200" t="s">
        <v>1</v>
      </c>
      <c r="O1131" s="169" t="s">
        <v>37</v>
      </c>
      <c r="P1131" s="170">
        <f>I1131+J1131</f>
        <v>937</v>
      </c>
      <c r="Q1131" s="170">
        <f>ROUND(I1131*H1131,2)</f>
        <v>0</v>
      </c>
      <c r="R1131" s="170">
        <f>ROUND(J1131*H1131,2)</f>
        <v>937</v>
      </c>
      <c r="S1131" s="171">
        <v>0</v>
      </c>
      <c r="T1131" s="171">
        <f>S1131*H1131</f>
        <v>0</v>
      </c>
      <c r="U1131" s="171">
        <v>0</v>
      </c>
      <c r="V1131" s="171">
        <f>U1131*H1131</f>
        <v>0</v>
      </c>
      <c r="W1131" s="171">
        <v>0</v>
      </c>
      <c r="X1131" s="172">
        <f>W1131*H1131</f>
        <v>0</v>
      </c>
      <c r="Y1131" s="28"/>
      <c r="Z1131" s="28"/>
      <c r="AA1131" s="28"/>
      <c r="AB1131" s="28"/>
      <c r="AC1131" s="28"/>
      <c r="AD1131" s="28"/>
      <c r="AE1131" s="28"/>
      <c r="AR1131" s="173" t="s">
        <v>82</v>
      </c>
      <c r="AT1131" s="173" t="s">
        <v>1367</v>
      </c>
      <c r="AU1131" s="173" t="s">
        <v>82</v>
      </c>
      <c r="AY1131" s="14" t="s">
        <v>127</v>
      </c>
      <c r="BE1131" s="174">
        <f>IF(O1131="základní",K1131,0)</f>
        <v>937</v>
      </c>
      <c r="BF1131" s="174">
        <f>IF(O1131="snížená",K1131,0)</f>
        <v>0</v>
      </c>
      <c r="BG1131" s="174">
        <f>IF(O1131="zákl. přenesená",K1131,0)</f>
        <v>0</v>
      </c>
      <c r="BH1131" s="174">
        <f>IF(O1131="sníž. přenesená",K1131,0)</f>
        <v>0</v>
      </c>
      <c r="BI1131" s="174">
        <f>IF(O1131="nulová",K1131,0)</f>
        <v>0</v>
      </c>
      <c r="BJ1131" s="14" t="s">
        <v>82</v>
      </c>
      <c r="BK1131" s="174">
        <f>ROUND(P1131*H1131,2)</f>
        <v>937</v>
      </c>
      <c r="BL1131" s="14" t="s">
        <v>82</v>
      </c>
      <c r="BM1131" s="173" t="s">
        <v>2237</v>
      </c>
    </row>
    <row r="1132" spans="1:65" s="2" customFormat="1" ht="11.25">
      <c r="A1132" s="28"/>
      <c r="B1132" s="29"/>
      <c r="C1132" s="30"/>
      <c r="D1132" s="175" t="s">
        <v>129</v>
      </c>
      <c r="E1132" s="30"/>
      <c r="F1132" s="176" t="s">
        <v>2236</v>
      </c>
      <c r="G1132" s="30"/>
      <c r="H1132" s="30"/>
      <c r="I1132" s="30"/>
      <c r="J1132" s="30"/>
      <c r="K1132" s="30"/>
      <c r="L1132" s="30"/>
      <c r="M1132" s="33"/>
      <c r="N1132" s="177"/>
      <c r="O1132" s="178"/>
      <c r="P1132" s="65"/>
      <c r="Q1132" s="65"/>
      <c r="R1132" s="65"/>
      <c r="S1132" s="65"/>
      <c r="T1132" s="65"/>
      <c r="U1132" s="65"/>
      <c r="V1132" s="65"/>
      <c r="W1132" s="65"/>
      <c r="X1132" s="66"/>
      <c r="Y1132" s="28"/>
      <c r="Z1132" s="28"/>
      <c r="AA1132" s="28"/>
      <c r="AB1132" s="28"/>
      <c r="AC1132" s="28"/>
      <c r="AD1132" s="28"/>
      <c r="AE1132" s="28"/>
      <c r="AT1132" s="14" t="s">
        <v>129</v>
      </c>
      <c r="AU1132" s="14" t="s">
        <v>82</v>
      </c>
    </row>
    <row r="1133" spans="1:65" s="2" customFormat="1" ht="24.2" customHeight="1">
      <c r="A1133" s="28"/>
      <c r="B1133" s="29"/>
      <c r="C1133" s="194" t="s">
        <v>2238</v>
      </c>
      <c r="D1133" s="194" t="s">
        <v>1367</v>
      </c>
      <c r="E1133" s="195" t="s">
        <v>2239</v>
      </c>
      <c r="F1133" s="196" t="s">
        <v>2240</v>
      </c>
      <c r="G1133" s="197" t="s">
        <v>125</v>
      </c>
      <c r="H1133" s="198">
        <v>1</v>
      </c>
      <c r="I1133" s="199">
        <v>0</v>
      </c>
      <c r="J1133" s="199">
        <v>1410</v>
      </c>
      <c r="K1133" s="199">
        <f>ROUND(P1133*H1133,2)</f>
        <v>1410</v>
      </c>
      <c r="L1133" s="196" t="s">
        <v>126</v>
      </c>
      <c r="M1133" s="33"/>
      <c r="N1133" s="200" t="s">
        <v>1</v>
      </c>
      <c r="O1133" s="169" t="s">
        <v>37</v>
      </c>
      <c r="P1133" s="170">
        <f>I1133+J1133</f>
        <v>1410</v>
      </c>
      <c r="Q1133" s="170">
        <f>ROUND(I1133*H1133,2)</f>
        <v>0</v>
      </c>
      <c r="R1133" s="170">
        <f>ROUND(J1133*H1133,2)</f>
        <v>1410</v>
      </c>
      <c r="S1133" s="171">
        <v>0</v>
      </c>
      <c r="T1133" s="171">
        <f>S1133*H1133</f>
        <v>0</v>
      </c>
      <c r="U1133" s="171">
        <v>0</v>
      </c>
      <c r="V1133" s="171">
        <f>U1133*H1133</f>
        <v>0</v>
      </c>
      <c r="W1133" s="171">
        <v>0</v>
      </c>
      <c r="X1133" s="172">
        <f>W1133*H1133</f>
        <v>0</v>
      </c>
      <c r="Y1133" s="28"/>
      <c r="Z1133" s="28"/>
      <c r="AA1133" s="28"/>
      <c r="AB1133" s="28"/>
      <c r="AC1133" s="28"/>
      <c r="AD1133" s="28"/>
      <c r="AE1133" s="28"/>
      <c r="AR1133" s="173" t="s">
        <v>82</v>
      </c>
      <c r="AT1133" s="173" t="s">
        <v>1367</v>
      </c>
      <c r="AU1133" s="173" t="s">
        <v>82</v>
      </c>
      <c r="AY1133" s="14" t="s">
        <v>127</v>
      </c>
      <c r="BE1133" s="174">
        <f>IF(O1133="základní",K1133,0)</f>
        <v>1410</v>
      </c>
      <c r="BF1133" s="174">
        <f>IF(O1133="snížená",K1133,0)</f>
        <v>0</v>
      </c>
      <c r="BG1133" s="174">
        <f>IF(O1133="zákl. přenesená",K1133,0)</f>
        <v>0</v>
      </c>
      <c r="BH1133" s="174">
        <f>IF(O1133="sníž. přenesená",K1133,0)</f>
        <v>0</v>
      </c>
      <c r="BI1133" s="174">
        <f>IF(O1133="nulová",K1133,0)</f>
        <v>0</v>
      </c>
      <c r="BJ1133" s="14" t="s">
        <v>82</v>
      </c>
      <c r="BK1133" s="174">
        <f>ROUND(P1133*H1133,2)</f>
        <v>1410</v>
      </c>
      <c r="BL1133" s="14" t="s">
        <v>82</v>
      </c>
      <c r="BM1133" s="173" t="s">
        <v>2241</v>
      </c>
    </row>
    <row r="1134" spans="1:65" s="2" customFormat="1" ht="11.25">
      <c r="A1134" s="28"/>
      <c r="B1134" s="29"/>
      <c r="C1134" s="30"/>
      <c r="D1134" s="175" t="s">
        <v>129</v>
      </c>
      <c r="E1134" s="30"/>
      <c r="F1134" s="176" t="s">
        <v>2240</v>
      </c>
      <c r="G1134" s="30"/>
      <c r="H1134" s="30"/>
      <c r="I1134" s="30"/>
      <c r="J1134" s="30"/>
      <c r="K1134" s="30"/>
      <c r="L1134" s="30"/>
      <c r="M1134" s="33"/>
      <c r="N1134" s="177"/>
      <c r="O1134" s="178"/>
      <c r="P1134" s="65"/>
      <c r="Q1134" s="65"/>
      <c r="R1134" s="65"/>
      <c r="S1134" s="65"/>
      <c r="T1134" s="65"/>
      <c r="U1134" s="65"/>
      <c r="V1134" s="65"/>
      <c r="W1134" s="65"/>
      <c r="X1134" s="66"/>
      <c r="Y1134" s="28"/>
      <c r="Z1134" s="28"/>
      <c r="AA1134" s="28"/>
      <c r="AB1134" s="28"/>
      <c r="AC1134" s="28"/>
      <c r="AD1134" s="28"/>
      <c r="AE1134" s="28"/>
      <c r="AT1134" s="14" t="s">
        <v>129</v>
      </c>
      <c r="AU1134" s="14" t="s">
        <v>82</v>
      </c>
    </row>
    <row r="1135" spans="1:65" s="2" customFormat="1" ht="24.2" customHeight="1">
      <c r="A1135" s="28"/>
      <c r="B1135" s="29"/>
      <c r="C1135" s="194" t="s">
        <v>2242</v>
      </c>
      <c r="D1135" s="194" t="s">
        <v>1367</v>
      </c>
      <c r="E1135" s="195" t="s">
        <v>2243</v>
      </c>
      <c r="F1135" s="196" t="s">
        <v>2244</v>
      </c>
      <c r="G1135" s="197" t="s">
        <v>125</v>
      </c>
      <c r="H1135" s="198">
        <v>1</v>
      </c>
      <c r="I1135" s="199">
        <v>0</v>
      </c>
      <c r="J1135" s="199">
        <v>3780</v>
      </c>
      <c r="K1135" s="199">
        <f>ROUND(P1135*H1135,2)</f>
        <v>3780</v>
      </c>
      <c r="L1135" s="196" t="s">
        <v>126</v>
      </c>
      <c r="M1135" s="33"/>
      <c r="N1135" s="200" t="s">
        <v>1</v>
      </c>
      <c r="O1135" s="169" t="s">
        <v>37</v>
      </c>
      <c r="P1135" s="170">
        <f>I1135+J1135</f>
        <v>3780</v>
      </c>
      <c r="Q1135" s="170">
        <f>ROUND(I1135*H1135,2)</f>
        <v>0</v>
      </c>
      <c r="R1135" s="170">
        <f>ROUND(J1135*H1135,2)</f>
        <v>3780</v>
      </c>
      <c r="S1135" s="171">
        <v>0</v>
      </c>
      <c r="T1135" s="171">
        <f>S1135*H1135</f>
        <v>0</v>
      </c>
      <c r="U1135" s="171">
        <v>0</v>
      </c>
      <c r="V1135" s="171">
        <f>U1135*H1135</f>
        <v>0</v>
      </c>
      <c r="W1135" s="171">
        <v>0</v>
      </c>
      <c r="X1135" s="172">
        <f>W1135*H1135</f>
        <v>0</v>
      </c>
      <c r="Y1135" s="28"/>
      <c r="Z1135" s="28"/>
      <c r="AA1135" s="28"/>
      <c r="AB1135" s="28"/>
      <c r="AC1135" s="28"/>
      <c r="AD1135" s="28"/>
      <c r="AE1135" s="28"/>
      <c r="AR1135" s="173" t="s">
        <v>82</v>
      </c>
      <c r="AT1135" s="173" t="s">
        <v>1367</v>
      </c>
      <c r="AU1135" s="173" t="s">
        <v>82</v>
      </c>
      <c r="AY1135" s="14" t="s">
        <v>127</v>
      </c>
      <c r="BE1135" s="174">
        <f>IF(O1135="základní",K1135,0)</f>
        <v>3780</v>
      </c>
      <c r="BF1135" s="174">
        <f>IF(O1135="snížená",K1135,0)</f>
        <v>0</v>
      </c>
      <c r="BG1135" s="174">
        <f>IF(O1135="zákl. přenesená",K1135,0)</f>
        <v>0</v>
      </c>
      <c r="BH1135" s="174">
        <f>IF(O1135="sníž. přenesená",K1135,0)</f>
        <v>0</v>
      </c>
      <c r="BI1135" s="174">
        <f>IF(O1135="nulová",K1135,0)</f>
        <v>0</v>
      </c>
      <c r="BJ1135" s="14" t="s">
        <v>82</v>
      </c>
      <c r="BK1135" s="174">
        <f>ROUND(P1135*H1135,2)</f>
        <v>3780</v>
      </c>
      <c r="BL1135" s="14" t="s">
        <v>82</v>
      </c>
      <c r="BM1135" s="173" t="s">
        <v>2245</v>
      </c>
    </row>
    <row r="1136" spans="1:65" s="2" customFormat="1" ht="19.5">
      <c r="A1136" s="28"/>
      <c r="B1136" s="29"/>
      <c r="C1136" s="30"/>
      <c r="D1136" s="175" t="s">
        <v>129</v>
      </c>
      <c r="E1136" s="30"/>
      <c r="F1136" s="176" t="s">
        <v>2246</v>
      </c>
      <c r="G1136" s="30"/>
      <c r="H1136" s="30"/>
      <c r="I1136" s="30"/>
      <c r="J1136" s="30"/>
      <c r="K1136" s="30"/>
      <c r="L1136" s="30"/>
      <c r="M1136" s="33"/>
      <c r="N1136" s="177"/>
      <c r="O1136" s="178"/>
      <c r="P1136" s="65"/>
      <c r="Q1136" s="65"/>
      <c r="R1136" s="65"/>
      <c r="S1136" s="65"/>
      <c r="T1136" s="65"/>
      <c r="U1136" s="65"/>
      <c r="V1136" s="65"/>
      <c r="W1136" s="65"/>
      <c r="X1136" s="66"/>
      <c r="Y1136" s="28"/>
      <c r="Z1136" s="28"/>
      <c r="AA1136" s="28"/>
      <c r="AB1136" s="28"/>
      <c r="AC1136" s="28"/>
      <c r="AD1136" s="28"/>
      <c r="AE1136" s="28"/>
      <c r="AT1136" s="14" t="s">
        <v>129</v>
      </c>
      <c r="AU1136" s="14" t="s">
        <v>82</v>
      </c>
    </row>
    <row r="1137" spans="1:65" s="2" customFormat="1" ht="24.2" customHeight="1">
      <c r="A1137" s="28"/>
      <c r="B1137" s="29"/>
      <c r="C1137" s="194" t="s">
        <v>2247</v>
      </c>
      <c r="D1137" s="194" t="s">
        <v>1367</v>
      </c>
      <c r="E1137" s="195" t="s">
        <v>2248</v>
      </c>
      <c r="F1137" s="196" t="s">
        <v>2249</v>
      </c>
      <c r="G1137" s="197" t="s">
        <v>125</v>
      </c>
      <c r="H1137" s="198">
        <v>12</v>
      </c>
      <c r="I1137" s="199">
        <v>0</v>
      </c>
      <c r="J1137" s="199">
        <v>4180</v>
      </c>
      <c r="K1137" s="199">
        <f>ROUND(P1137*H1137,2)</f>
        <v>50160</v>
      </c>
      <c r="L1137" s="196" t="s">
        <v>126</v>
      </c>
      <c r="M1137" s="33"/>
      <c r="N1137" s="200" t="s">
        <v>1</v>
      </c>
      <c r="O1137" s="169" t="s">
        <v>37</v>
      </c>
      <c r="P1137" s="170">
        <f>I1137+J1137</f>
        <v>4180</v>
      </c>
      <c r="Q1137" s="170">
        <f>ROUND(I1137*H1137,2)</f>
        <v>0</v>
      </c>
      <c r="R1137" s="170">
        <f>ROUND(J1137*H1137,2)</f>
        <v>50160</v>
      </c>
      <c r="S1137" s="171">
        <v>0</v>
      </c>
      <c r="T1137" s="171">
        <f>S1137*H1137</f>
        <v>0</v>
      </c>
      <c r="U1137" s="171">
        <v>0</v>
      </c>
      <c r="V1137" s="171">
        <f>U1137*H1137</f>
        <v>0</v>
      </c>
      <c r="W1137" s="171">
        <v>0</v>
      </c>
      <c r="X1137" s="172">
        <f>W1137*H1137</f>
        <v>0</v>
      </c>
      <c r="Y1137" s="28"/>
      <c r="Z1137" s="28"/>
      <c r="AA1137" s="28"/>
      <c r="AB1137" s="28"/>
      <c r="AC1137" s="28"/>
      <c r="AD1137" s="28"/>
      <c r="AE1137" s="28"/>
      <c r="AR1137" s="173" t="s">
        <v>82</v>
      </c>
      <c r="AT1137" s="173" t="s">
        <v>1367</v>
      </c>
      <c r="AU1137" s="173" t="s">
        <v>82</v>
      </c>
      <c r="AY1137" s="14" t="s">
        <v>127</v>
      </c>
      <c r="BE1137" s="174">
        <f>IF(O1137="základní",K1137,0)</f>
        <v>50160</v>
      </c>
      <c r="BF1137" s="174">
        <f>IF(O1137="snížená",K1137,0)</f>
        <v>0</v>
      </c>
      <c r="BG1137" s="174">
        <f>IF(O1137="zákl. přenesená",K1137,0)</f>
        <v>0</v>
      </c>
      <c r="BH1137" s="174">
        <f>IF(O1137="sníž. přenesená",K1137,0)</f>
        <v>0</v>
      </c>
      <c r="BI1137" s="174">
        <f>IF(O1137="nulová",K1137,0)</f>
        <v>0</v>
      </c>
      <c r="BJ1137" s="14" t="s">
        <v>82</v>
      </c>
      <c r="BK1137" s="174">
        <f>ROUND(P1137*H1137,2)</f>
        <v>50160</v>
      </c>
      <c r="BL1137" s="14" t="s">
        <v>82</v>
      </c>
      <c r="BM1137" s="173" t="s">
        <v>2250</v>
      </c>
    </row>
    <row r="1138" spans="1:65" s="2" customFormat="1" ht="19.5">
      <c r="A1138" s="28"/>
      <c r="B1138" s="29"/>
      <c r="C1138" s="30"/>
      <c r="D1138" s="175" t="s">
        <v>129</v>
      </c>
      <c r="E1138" s="30"/>
      <c r="F1138" s="176" t="s">
        <v>2251</v>
      </c>
      <c r="G1138" s="30"/>
      <c r="H1138" s="30"/>
      <c r="I1138" s="30"/>
      <c r="J1138" s="30"/>
      <c r="K1138" s="30"/>
      <c r="L1138" s="30"/>
      <c r="M1138" s="33"/>
      <c r="N1138" s="177"/>
      <c r="O1138" s="178"/>
      <c r="P1138" s="65"/>
      <c r="Q1138" s="65"/>
      <c r="R1138" s="65"/>
      <c r="S1138" s="65"/>
      <c r="T1138" s="65"/>
      <c r="U1138" s="65"/>
      <c r="V1138" s="65"/>
      <c r="W1138" s="65"/>
      <c r="X1138" s="66"/>
      <c r="Y1138" s="28"/>
      <c r="Z1138" s="28"/>
      <c r="AA1138" s="28"/>
      <c r="AB1138" s="28"/>
      <c r="AC1138" s="28"/>
      <c r="AD1138" s="28"/>
      <c r="AE1138" s="28"/>
      <c r="AT1138" s="14" t="s">
        <v>129</v>
      </c>
      <c r="AU1138" s="14" t="s">
        <v>82</v>
      </c>
    </row>
    <row r="1139" spans="1:65" s="2" customFormat="1" ht="24">
      <c r="A1139" s="28"/>
      <c r="B1139" s="29"/>
      <c r="C1139" s="194" t="s">
        <v>2252</v>
      </c>
      <c r="D1139" s="194" t="s">
        <v>1367</v>
      </c>
      <c r="E1139" s="195" t="s">
        <v>2253</v>
      </c>
      <c r="F1139" s="196" t="s">
        <v>2254</v>
      </c>
      <c r="G1139" s="197" t="s">
        <v>125</v>
      </c>
      <c r="H1139" s="198">
        <v>1</v>
      </c>
      <c r="I1139" s="199">
        <v>0</v>
      </c>
      <c r="J1139" s="199">
        <v>1670</v>
      </c>
      <c r="K1139" s="199">
        <f>ROUND(P1139*H1139,2)</f>
        <v>1670</v>
      </c>
      <c r="L1139" s="196" t="s">
        <v>126</v>
      </c>
      <c r="M1139" s="33"/>
      <c r="N1139" s="200" t="s">
        <v>1</v>
      </c>
      <c r="O1139" s="169" t="s">
        <v>37</v>
      </c>
      <c r="P1139" s="170">
        <f>I1139+J1139</f>
        <v>1670</v>
      </c>
      <c r="Q1139" s="170">
        <f>ROUND(I1139*H1139,2)</f>
        <v>0</v>
      </c>
      <c r="R1139" s="170">
        <f>ROUND(J1139*H1139,2)</f>
        <v>1670</v>
      </c>
      <c r="S1139" s="171">
        <v>0</v>
      </c>
      <c r="T1139" s="171">
        <f>S1139*H1139</f>
        <v>0</v>
      </c>
      <c r="U1139" s="171">
        <v>0</v>
      </c>
      <c r="V1139" s="171">
        <f>U1139*H1139</f>
        <v>0</v>
      </c>
      <c r="W1139" s="171">
        <v>0</v>
      </c>
      <c r="X1139" s="172">
        <f>W1139*H1139</f>
        <v>0</v>
      </c>
      <c r="Y1139" s="28"/>
      <c r="Z1139" s="28"/>
      <c r="AA1139" s="28"/>
      <c r="AB1139" s="28"/>
      <c r="AC1139" s="28"/>
      <c r="AD1139" s="28"/>
      <c r="AE1139" s="28"/>
      <c r="AR1139" s="173" t="s">
        <v>82</v>
      </c>
      <c r="AT1139" s="173" t="s">
        <v>1367</v>
      </c>
      <c r="AU1139" s="173" t="s">
        <v>82</v>
      </c>
      <c r="AY1139" s="14" t="s">
        <v>127</v>
      </c>
      <c r="BE1139" s="174">
        <f>IF(O1139="základní",K1139,0)</f>
        <v>1670</v>
      </c>
      <c r="BF1139" s="174">
        <f>IF(O1139="snížená",K1139,0)</f>
        <v>0</v>
      </c>
      <c r="BG1139" s="174">
        <f>IF(O1139="zákl. přenesená",K1139,0)</f>
        <v>0</v>
      </c>
      <c r="BH1139" s="174">
        <f>IF(O1139="sníž. přenesená",K1139,0)</f>
        <v>0</v>
      </c>
      <c r="BI1139" s="174">
        <f>IF(O1139="nulová",K1139,0)</f>
        <v>0</v>
      </c>
      <c r="BJ1139" s="14" t="s">
        <v>82</v>
      </c>
      <c r="BK1139" s="174">
        <f>ROUND(P1139*H1139,2)</f>
        <v>1670</v>
      </c>
      <c r="BL1139" s="14" t="s">
        <v>82</v>
      </c>
      <c r="BM1139" s="173" t="s">
        <v>2255</v>
      </c>
    </row>
    <row r="1140" spans="1:65" s="2" customFormat="1" ht="11.25">
      <c r="A1140" s="28"/>
      <c r="B1140" s="29"/>
      <c r="C1140" s="30"/>
      <c r="D1140" s="175" t="s">
        <v>129</v>
      </c>
      <c r="E1140" s="30"/>
      <c r="F1140" s="176" t="s">
        <v>2254</v>
      </c>
      <c r="G1140" s="30"/>
      <c r="H1140" s="30"/>
      <c r="I1140" s="30"/>
      <c r="J1140" s="30"/>
      <c r="K1140" s="30"/>
      <c r="L1140" s="30"/>
      <c r="M1140" s="33"/>
      <c r="N1140" s="177"/>
      <c r="O1140" s="178"/>
      <c r="P1140" s="65"/>
      <c r="Q1140" s="65"/>
      <c r="R1140" s="65"/>
      <c r="S1140" s="65"/>
      <c r="T1140" s="65"/>
      <c r="U1140" s="65"/>
      <c r="V1140" s="65"/>
      <c r="W1140" s="65"/>
      <c r="X1140" s="66"/>
      <c r="Y1140" s="28"/>
      <c r="Z1140" s="28"/>
      <c r="AA1140" s="28"/>
      <c r="AB1140" s="28"/>
      <c r="AC1140" s="28"/>
      <c r="AD1140" s="28"/>
      <c r="AE1140" s="28"/>
      <c r="AT1140" s="14" t="s">
        <v>129</v>
      </c>
      <c r="AU1140" s="14" t="s">
        <v>82</v>
      </c>
    </row>
    <row r="1141" spans="1:65" s="2" customFormat="1" ht="24">
      <c r="A1141" s="28"/>
      <c r="B1141" s="29"/>
      <c r="C1141" s="194" t="s">
        <v>2256</v>
      </c>
      <c r="D1141" s="194" t="s">
        <v>1367</v>
      </c>
      <c r="E1141" s="195" t="s">
        <v>2257</v>
      </c>
      <c r="F1141" s="196" t="s">
        <v>2258</v>
      </c>
      <c r="G1141" s="197" t="s">
        <v>125</v>
      </c>
      <c r="H1141" s="198">
        <v>1</v>
      </c>
      <c r="I1141" s="199">
        <v>0</v>
      </c>
      <c r="J1141" s="199">
        <v>933</v>
      </c>
      <c r="K1141" s="199">
        <f>ROUND(P1141*H1141,2)</f>
        <v>933</v>
      </c>
      <c r="L1141" s="196" t="s">
        <v>126</v>
      </c>
      <c r="M1141" s="33"/>
      <c r="N1141" s="200" t="s">
        <v>1</v>
      </c>
      <c r="O1141" s="169" t="s">
        <v>37</v>
      </c>
      <c r="P1141" s="170">
        <f>I1141+J1141</f>
        <v>933</v>
      </c>
      <c r="Q1141" s="170">
        <f>ROUND(I1141*H1141,2)</f>
        <v>0</v>
      </c>
      <c r="R1141" s="170">
        <f>ROUND(J1141*H1141,2)</f>
        <v>933</v>
      </c>
      <c r="S1141" s="171">
        <v>0</v>
      </c>
      <c r="T1141" s="171">
        <f>S1141*H1141</f>
        <v>0</v>
      </c>
      <c r="U1141" s="171">
        <v>0</v>
      </c>
      <c r="V1141" s="171">
        <f>U1141*H1141</f>
        <v>0</v>
      </c>
      <c r="W1141" s="171">
        <v>0</v>
      </c>
      <c r="X1141" s="172">
        <f>W1141*H1141</f>
        <v>0</v>
      </c>
      <c r="Y1141" s="28"/>
      <c r="Z1141" s="28"/>
      <c r="AA1141" s="28"/>
      <c r="AB1141" s="28"/>
      <c r="AC1141" s="28"/>
      <c r="AD1141" s="28"/>
      <c r="AE1141" s="28"/>
      <c r="AR1141" s="173" t="s">
        <v>82</v>
      </c>
      <c r="AT1141" s="173" t="s">
        <v>1367</v>
      </c>
      <c r="AU1141" s="173" t="s">
        <v>82</v>
      </c>
      <c r="AY1141" s="14" t="s">
        <v>127</v>
      </c>
      <c r="BE1141" s="174">
        <f>IF(O1141="základní",K1141,0)</f>
        <v>933</v>
      </c>
      <c r="BF1141" s="174">
        <f>IF(O1141="snížená",K1141,0)</f>
        <v>0</v>
      </c>
      <c r="BG1141" s="174">
        <f>IF(O1141="zákl. přenesená",K1141,0)</f>
        <v>0</v>
      </c>
      <c r="BH1141" s="174">
        <f>IF(O1141="sníž. přenesená",K1141,0)</f>
        <v>0</v>
      </c>
      <c r="BI1141" s="174">
        <f>IF(O1141="nulová",K1141,0)</f>
        <v>0</v>
      </c>
      <c r="BJ1141" s="14" t="s">
        <v>82</v>
      </c>
      <c r="BK1141" s="174">
        <f>ROUND(P1141*H1141,2)</f>
        <v>933</v>
      </c>
      <c r="BL1141" s="14" t="s">
        <v>82</v>
      </c>
      <c r="BM1141" s="173" t="s">
        <v>2259</v>
      </c>
    </row>
    <row r="1142" spans="1:65" s="2" customFormat="1" ht="11.25">
      <c r="A1142" s="28"/>
      <c r="B1142" s="29"/>
      <c r="C1142" s="30"/>
      <c r="D1142" s="175" t="s">
        <v>129</v>
      </c>
      <c r="E1142" s="30"/>
      <c r="F1142" s="176" t="s">
        <v>2258</v>
      </c>
      <c r="G1142" s="30"/>
      <c r="H1142" s="30"/>
      <c r="I1142" s="30"/>
      <c r="J1142" s="30"/>
      <c r="K1142" s="30"/>
      <c r="L1142" s="30"/>
      <c r="M1142" s="33"/>
      <c r="N1142" s="177"/>
      <c r="O1142" s="178"/>
      <c r="P1142" s="65"/>
      <c r="Q1142" s="65"/>
      <c r="R1142" s="65"/>
      <c r="S1142" s="65"/>
      <c r="T1142" s="65"/>
      <c r="U1142" s="65"/>
      <c r="V1142" s="65"/>
      <c r="W1142" s="65"/>
      <c r="X1142" s="66"/>
      <c r="Y1142" s="28"/>
      <c r="Z1142" s="28"/>
      <c r="AA1142" s="28"/>
      <c r="AB1142" s="28"/>
      <c r="AC1142" s="28"/>
      <c r="AD1142" s="28"/>
      <c r="AE1142" s="28"/>
      <c r="AT1142" s="14" t="s">
        <v>129</v>
      </c>
      <c r="AU1142" s="14" t="s">
        <v>82</v>
      </c>
    </row>
    <row r="1143" spans="1:65" s="2" customFormat="1" ht="24.2" customHeight="1">
      <c r="A1143" s="28"/>
      <c r="B1143" s="29"/>
      <c r="C1143" s="194" t="s">
        <v>2260</v>
      </c>
      <c r="D1143" s="194" t="s">
        <v>1367</v>
      </c>
      <c r="E1143" s="195" t="s">
        <v>2261</v>
      </c>
      <c r="F1143" s="196" t="s">
        <v>2262</v>
      </c>
      <c r="G1143" s="197" t="s">
        <v>125</v>
      </c>
      <c r="H1143" s="198">
        <v>1</v>
      </c>
      <c r="I1143" s="199">
        <v>0</v>
      </c>
      <c r="J1143" s="199">
        <v>699</v>
      </c>
      <c r="K1143" s="199">
        <f>ROUND(P1143*H1143,2)</f>
        <v>699</v>
      </c>
      <c r="L1143" s="196" t="s">
        <v>126</v>
      </c>
      <c r="M1143" s="33"/>
      <c r="N1143" s="200" t="s">
        <v>1</v>
      </c>
      <c r="O1143" s="169" t="s">
        <v>37</v>
      </c>
      <c r="P1143" s="170">
        <f>I1143+J1143</f>
        <v>699</v>
      </c>
      <c r="Q1143" s="170">
        <f>ROUND(I1143*H1143,2)</f>
        <v>0</v>
      </c>
      <c r="R1143" s="170">
        <f>ROUND(J1143*H1143,2)</f>
        <v>699</v>
      </c>
      <c r="S1143" s="171">
        <v>0</v>
      </c>
      <c r="T1143" s="171">
        <f>S1143*H1143</f>
        <v>0</v>
      </c>
      <c r="U1143" s="171">
        <v>0</v>
      </c>
      <c r="V1143" s="171">
        <f>U1143*H1143</f>
        <v>0</v>
      </c>
      <c r="W1143" s="171">
        <v>0</v>
      </c>
      <c r="X1143" s="172">
        <f>W1143*H1143</f>
        <v>0</v>
      </c>
      <c r="Y1143" s="28"/>
      <c r="Z1143" s="28"/>
      <c r="AA1143" s="28"/>
      <c r="AB1143" s="28"/>
      <c r="AC1143" s="28"/>
      <c r="AD1143" s="28"/>
      <c r="AE1143" s="28"/>
      <c r="AR1143" s="173" t="s">
        <v>82</v>
      </c>
      <c r="AT1143" s="173" t="s">
        <v>1367</v>
      </c>
      <c r="AU1143" s="173" t="s">
        <v>82</v>
      </c>
      <c r="AY1143" s="14" t="s">
        <v>127</v>
      </c>
      <c r="BE1143" s="174">
        <f>IF(O1143="základní",K1143,0)</f>
        <v>699</v>
      </c>
      <c r="BF1143" s="174">
        <f>IF(O1143="snížená",K1143,0)</f>
        <v>0</v>
      </c>
      <c r="BG1143" s="174">
        <f>IF(O1143="zákl. přenesená",K1143,0)</f>
        <v>0</v>
      </c>
      <c r="BH1143" s="174">
        <f>IF(O1143="sníž. přenesená",K1143,0)</f>
        <v>0</v>
      </c>
      <c r="BI1143" s="174">
        <f>IF(O1143="nulová",K1143,0)</f>
        <v>0</v>
      </c>
      <c r="BJ1143" s="14" t="s">
        <v>82</v>
      </c>
      <c r="BK1143" s="174">
        <f>ROUND(P1143*H1143,2)</f>
        <v>699</v>
      </c>
      <c r="BL1143" s="14" t="s">
        <v>82</v>
      </c>
      <c r="BM1143" s="173" t="s">
        <v>2263</v>
      </c>
    </row>
    <row r="1144" spans="1:65" s="2" customFormat="1" ht="19.5">
      <c r="A1144" s="28"/>
      <c r="B1144" s="29"/>
      <c r="C1144" s="30"/>
      <c r="D1144" s="175" t="s">
        <v>129</v>
      </c>
      <c r="E1144" s="30"/>
      <c r="F1144" s="176" t="s">
        <v>2262</v>
      </c>
      <c r="G1144" s="30"/>
      <c r="H1144" s="30"/>
      <c r="I1144" s="30"/>
      <c r="J1144" s="30"/>
      <c r="K1144" s="30"/>
      <c r="L1144" s="30"/>
      <c r="M1144" s="33"/>
      <c r="N1144" s="177"/>
      <c r="O1144" s="178"/>
      <c r="P1144" s="65"/>
      <c r="Q1144" s="65"/>
      <c r="R1144" s="65"/>
      <c r="S1144" s="65"/>
      <c r="T1144" s="65"/>
      <c r="U1144" s="65"/>
      <c r="V1144" s="65"/>
      <c r="W1144" s="65"/>
      <c r="X1144" s="66"/>
      <c r="Y1144" s="28"/>
      <c r="Z1144" s="28"/>
      <c r="AA1144" s="28"/>
      <c r="AB1144" s="28"/>
      <c r="AC1144" s="28"/>
      <c r="AD1144" s="28"/>
      <c r="AE1144" s="28"/>
      <c r="AT1144" s="14" t="s">
        <v>129</v>
      </c>
      <c r="AU1144" s="14" t="s">
        <v>82</v>
      </c>
    </row>
    <row r="1145" spans="1:65" s="2" customFormat="1" ht="37.9" customHeight="1">
      <c r="A1145" s="28"/>
      <c r="B1145" s="29"/>
      <c r="C1145" s="194" t="s">
        <v>2264</v>
      </c>
      <c r="D1145" s="194" t="s">
        <v>1367</v>
      </c>
      <c r="E1145" s="195" t="s">
        <v>2265</v>
      </c>
      <c r="F1145" s="196" t="s">
        <v>2266</v>
      </c>
      <c r="G1145" s="197" t="s">
        <v>125</v>
      </c>
      <c r="H1145" s="198">
        <v>1</v>
      </c>
      <c r="I1145" s="199">
        <v>0</v>
      </c>
      <c r="J1145" s="199">
        <v>16800</v>
      </c>
      <c r="K1145" s="199">
        <f>ROUND(P1145*H1145,2)</f>
        <v>16800</v>
      </c>
      <c r="L1145" s="196" t="s">
        <v>126</v>
      </c>
      <c r="M1145" s="33"/>
      <c r="N1145" s="200" t="s">
        <v>1</v>
      </c>
      <c r="O1145" s="169" t="s">
        <v>37</v>
      </c>
      <c r="P1145" s="170">
        <f>I1145+J1145</f>
        <v>16800</v>
      </c>
      <c r="Q1145" s="170">
        <f>ROUND(I1145*H1145,2)</f>
        <v>0</v>
      </c>
      <c r="R1145" s="170">
        <f>ROUND(J1145*H1145,2)</f>
        <v>16800</v>
      </c>
      <c r="S1145" s="171">
        <v>0</v>
      </c>
      <c r="T1145" s="171">
        <f>S1145*H1145</f>
        <v>0</v>
      </c>
      <c r="U1145" s="171">
        <v>0</v>
      </c>
      <c r="V1145" s="171">
        <f>U1145*H1145</f>
        <v>0</v>
      </c>
      <c r="W1145" s="171">
        <v>0</v>
      </c>
      <c r="X1145" s="172">
        <f>W1145*H1145</f>
        <v>0</v>
      </c>
      <c r="Y1145" s="28"/>
      <c r="Z1145" s="28"/>
      <c r="AA1145" s="28"/>
      <c r="AB1145" s="28"/>
      <c r="AC1145" s="28"/>
      <c r="AD1145" s="28"/>
      <c r="AE1145" s="28"/>
      <c r="AR1145" s="173" t="s">
        <v>82</v>
      </c>
      <c r="AT1145" s="173" t="s">
        <v>1367</v>
      </c>
      <c r="AU1145" s="173" t="s">
        <v>82</v>
      </c>
      <c r="AY1145" s="14" t="s">
        <v>127</v>
      </c>
      <c r="BE1145" s="174">
        <f>IF(O1145="základní",K1145,0)</f>
        <v>16800</v>
      </c>
      <c r="BF1145" s="174">
        <f>IF(O1145="snížená",K1145,0)</f>
        <v>0</v>
      </c>
      <c r="BG1145" s="174">
        <f>IF(O1145="zákl. přenesená",K1145,0)</f>
        <v>0</v>
      </c>
      <c r="BH1145" s="174">
        <f>IF(O1145="sníž. přenesená",K1145,0)</f>
        <v>0</v>
      </c>
      <c r="BI1145" s="174">
        <f>IF(O1145="nulová",K1145,0)</f>
        <v>0</v>
      </c>
      <c r="BJ1145" s="14" t="s">
        <v>82</v>
      </c>
      <c r="BK1145" s="174">
        <f>ROUND(P1145*H1145,2)</f>
        <v>16800</v>
      </c>
      <c r="BL1145" s="14" t="s">
        <v>82</v>
      </c>
      <c r="BM1145" s="173" t="s">
        <v>2267</v>
      </c>
    </row>
    <row r="1146" spans="1:65" s="2" customFormat="1" ht="29.25">
      <c r="A1146" s="28"/>
      <c r="B1146" s="29"/>
      <c r="C1146" s="30"/>
      <c r="D1146" s="175" t="s">
        <v>129</v>
      </c>
      <c r="E1146" s="30"/>
      <c r="F1146" s="176" t="s">
        <v>2268</v>
      </c>
      <c r="G1146" s="30"/>
      <c r="H1146" s="30"/>
      <c r="I1146" s="30"/>
      <c r="J1146" s="30"/>
      <c r="K1146" s="30"/>
      <c r="L1146" s="30"/>
      <c r="M1146" s="33"/>
      <c r="N1146" s="177"/>
      <c r="O1146" s="178"/>
      <c r="P1146" s="65"/>
      <c r="Q1146" s="65"/>
      <c r="R1146" s="65"/>
      <c r="S1146" s="65"/>
      <c r="T1146" s="65"/>
      <c r="U1146" s="65"/>
      <c r="V1146" s="65"/>
      <c r="W1146" s="65"/>
      <c r="X1146" s="66"/>
      <c r="Y1146" s="28"/>
      <c r="Z1146" s="28"/>
      <c r="AA1146" s="28"/>
      <c r="AB1146" s="28"/>
      <c r="AC1146" s="28"/>
      <c r="AD1146" s="28"/>
      <c r="AE1146" s="28"/>
      <c r="AT1146" s="14" t="s">
        <v>129</v>
      </c>
      <c r="AU1146" s="14" t="s">
        <v>82</v>
      </c>
    </row>
    <row r="1147" spans="1:65" s="2" customFormat="1" ht="37.9" customHeight="1">
      <c r="A1147" s="28"/>
      <c r="B1147" s="29"/>
      <c r="C1147" s="194" t="s">
        <v>1420</v>
      </c>
      <c r="D1147" s="194" t="s">
        <v>1367</v>
      </c>
      <c r="E1147" s="195" t="s">
        <v>2269</v>
      </c>
      <c r="F1147" s="196" t="s">
        <v>2270</v>
      </c>
      <c r="G1147" s="197" t="s">
        <v>125</v>
      </c>
      <c r="H1147" s="198">
        <v>1</v>
      </c>
      <c r="I1147" s="199">
        <v>0</v>
      </c>
      <c r="J1147" s="199">
        <v>22900</v>
      </c>
      <c r="K1147" s="199">
        <f>ROUND(P1147*H1147,2)</f>
        <v>22900</v>
      </c>
      <c r="L1147" s="196" t="s">
        <v>126</v>
      </c>
      <c r="M1147" s="33"/>
      <c r="N1147" s="200" t="s">
        <v>1</v>
      </c>
      <c r="O1147" s="169" t="s">
        <v>37</v>
      </c>
      <c r="P1147" s="170">
        <f>I1147+J1147</f>
        <v>22900</v>
      </c>
      <c r="Q1147" s="170">
        <f>ROUND(I1147*H1147,2)</f>
        <v>0</v>
      </c>
      <c r="R1147" s="170">
        <f>ROUND(J1147*H1147,2)</f>
        <v>22900</v>
      </c>
      <c r="S1147" s="171">
        <v>0</v>
      </c>
      <c r="T1147" s="171">
        <f>S1147*H1147</f>
        <v>0</v>
      </c>
      <c r="U1147" s="171">
        <v>0</v>
      </c>
      <c r="V1147" s="171">
        <f>U1147*H1147</f>
        <v>0</v>
      </c>
      <c r="W1147" s="171">
        <v>0</v>
      </c>
      <c r="X1147" s="172">
        <f>W1147*H1147</f>
        <v>0</v>
      </c>
      <c r="Y1147" s="28"/>
      <c r="Z1147" s="28"/>
      <c r="AA1147" s="28"/>
      <c r="AB1147" s="28"/>
      <c r="AC1147" s="28"/>
      <c r="AD1147" s="28"/>
      <c r="AE1147" s="28"/>
      <c r="AR1147" s="173" t="s">
        <v>82</v>
      </c>
      <c r="AT1147" s="173" t="s">
        <v>1367</v>
      </c>
      <c r="AU1147" s="173" t="s">
        <v>82</v>
      </c>
      <c r="AY1147" s="14" t="s">
        <v>127</v>
      </c>
      <c r="BE1147" s="174">
        <f>IF(O1147="základní",K1147,0)</f>
        <v>22900</v>
      </c>
      <c r="BF1147" s="174">
        <f>IF(O1147="snížená",K1147,0)</f>
        <v>0</v>
      </c>
      <c r="BG1147" s="174">
        <f>IF(O1147="zákl. přenesená",K1147,0)</f>
        <v>0</v>
      </c>
      <c r="BH1147" s="174">
        <f>IF(O1147="sníž. přenesená",K1147,0)</f>
        <v>0</v>
      </c>
      <c r="BI1147" s="174">
        <f>IF(O1147="nulová",K1147,0)</f>
        <v>0</v>
      </c>
      <c r="BJ1147" s="14" t="s">
        <v>82</v>
      </c>
      <c r="BK1147" s="174">
        <f>ROUND(P1147*H1147,2)</f>
        <v>22900</v>
      </c>
      <c r="BL1147" s="14" t="s">
        <v>82</v>
      </c>
      <c r="BM1147" s="173" t="s">
        <v>2271</v>
      </c>
    </row>
    <row r="1148" spans="1:65" s="2" customFormat="1" ht="29.25">
      <c r="A1148" s="28"/>
      <c r="B1148" s="29"/>
      <c r="C1148" s="30"/>
      <c r="D1148" s="175" t="s">
        <v>129</v>
      </c>
      <c r="E1148" s="30"/>
      <c r="F1148" s="176" t="s">
        <v>2272</v>
      </c>
      <c r="G1148" s="30"/>
      <c r="H1148" s="30"/>
      <c r="I1148" s="30"/>
      <c r="J1148" s="30"/>
      <c r="K1148" s="30"/>
      <c r="L1148" s="30"/>
      <c r="M1148" s="33"/>
      <c r="N1148" s="177"/>
      <c r="O1148" s="178"/>
      <c r="P1148" s="65"/>
      <c r="Q1148" s="65"/>
      <c r="R1148" s="65"/>
      <c r="S1148" s="65"/>
      <c r="T1148" s="65"/>
      <c r="U1148" s="65"/>
      <c r="V1148" s="65"/>
      <c r="W1148" s="65"/>
      <c r="X1148" s="66"/>
      <c r="Y1148" s="28"/>
      <c r="Z1148" s="28"/>
      <c r="AA1148" s="28"/>
      <c r="AB1148" s="28"/>
      <c r="AC1148" s="28"/>
      <c r="AD1148" s="28"/>
      <c r="AE1148" s="28"/>
      <c r="AT1148" s="14" t="s">
        <v>129</v>
      </c>
      <c r="AU1148" s="14" t="s">
        <v>82</v>
      </c>
    </row>
    <row r="1149" spans="1:65" s="2" customFormat="1" ht="37.9" customHeight="1">
      <c r="A1149" s="28"/>
      <c r="B1149" s="29"/>
      <c r="C1149" s="194" t="s">
        <v>2273</v>
      </c>
      <c r="D1149" s="194" t="s">
        <v>1367</v>
      </c>
      <c r="E1149" s="195" t="s">
        <v>2274</v>
      </c>
      <c r="F1149" s="196" t="s">
        <v>2275</v>
      </c>
      <c r="G1149" s="197" t="s">
        <v>125</v>
      </c>
      <c r="H1149" s="198">
        <v>1</v>
      </c>
      <c r="I1149" s="199">
        <v>0</v>
      </c>
      <c r="J1149" s="199">
        <v>15100</v>
      </c>
      <c r="K1149" s="199">
        <f>ROUND(P1149*H1149,2)</f>
        <v>15100</v>
      </c>
      <c r="L1149" s="196" t="s">
        <v>126</v>
      </c>
      <c r="M1149" s="33"/>
      <c r="N1149" s="200" t="s">
        <v>1</v>
      </c>
      <c r="O1149" s="169" t="s">
        <v>37</v>
      </c>
      <c r="P1149" s="170">
        <f>I1149+J1149</f>
        <v>15100</v>
      </c>
      <c r="Q1149" s="170">
        <f>ROUND(I1149*H1149,2)</f>
        <v>0</v>
      </c>
      <c r="R1149" s="170">
        <f>ROUND(J1149*H1149,2)</f>
        <v>15100</v>
      </c>
      <c r="S1149" s="171">
        <v>0</v>
      </c>
      <c r="T1149" s="171">
        <f>S1149*H1149</f>
        <v>0</v>
      </c>
      <c r="U1149" s="171">
        <v>0</v>
      </c>
      <c r="V1149" s="171">
        <f>U1149*H1149</f>
        <v>0</v>
      </c>
      <c r="W1149" s="171">
        <v>0</v>
      </c>
      <c r="X1149" s="172">
        <f>W1149*H1149</f>
        <v>0</v>
      </c>
      <c r="Y1149" s="28"/>
      <c r="Z1149" s="28"/>
      <c r="AA1149" s="28"/>
      <c r="AB1149" s="28"/>
      <c r="AC1149" s="28"/>
      <c r="AD1149" s="28"/>
      <c r="AE1149" s="28"/>
      <c r="AR1149" s="173" t="s">
        <v>82</v>
      </c>
      <c r="AT1149" s="173" t="s">
        <v>1367</v>
      </c>
      <c r="AU1149" s="173" t="s">
        <v>82</v>
      </c>
      <c r="AY1149" s="14" t="s">
        <v>127</v>
      </c>
      <c r="BE1149" s="174">
        <f>IF(O1149="základní",K1149,0)</f>
        <v>15100</v>
      </c>
      <c r="BF1149" s="174">
        <f>IF(O1149="snížená",K1149,0)</f>
        <v>0</v>
      </c>
      <c r="BG1149" s="174">
        <f>IF(O1149="zákl. přenesená",K1149,0)</f>
        <v>0</v>
      </c>
      <c r="BH1149" s="174">
        <f>IF(O1149="sníž. přenesená",K1149,0)</f>
        <v>0</v>
      </c>
      <c r="BI1149" s="174">
        <f>IF(O1149="nulová",K1149,0)</f>
        <v>0</v>
      </c>
      <c r="BJ1149" s="14" t="s">
        <v>82</v>
      </c>
      <c r="BK1149" s="174">
        <f>ROUND(P1149*H1149,2)</f>
        <v>15100</v>
      </c>
      <c r="BL1149" s="14" t="s">
        <v>82</v>
      </c>
      <c r="BM1149" s="173" t="s">
        <v>2276</v>
      </c>
    </row>
    <row r="1150" spans="1:65" s="2" customFormat="1" ht="29.25">
      <c r="A1150" s="28"/>
      <c r="B1150" s="29"/>
      <c r="C1150" s="30"/>
      <c r="D1150" s="175" t="s">
        <v>129</v>
      </c>
      <c r="E1150" s="30"/>
      <c r="F1150" s="176" t="s">
        <v>2277</v>
      </c>
      <c r="G1150" s="30"/>
      <c r="H1150" s="30"/>
      <c r="I1150" s="30"/>
      <c r="J1150" s="30"/>
      <c r="K1150" s="30"/>
      <c r="L1150" s="30"/>
      <c r="M1150" s="33"/>
      <c r="N1150" s="177"/>
      <c r="O1150" s="178"/>
      <c r="P1150" s="65"/>
      <c r="Q1150" s="65"/>
      <c r="R1150" s="65"/>
      <c r="S1150" s="65"/>
      <c r="T1150" s="65"/>
      <c r="U1150" s="65"/>
      <c r="V1150" s="65"/>
      <c r="W1150" s="65"/>
      <c r="X1150" s="66"/>
      <c r="Y1150" s="28"/>
      <c r="Z1150" s="28"/>
      <c r="AA1150" s="28"/>
      <c r="AB1150" s="28"/>
      <c r="AC1150" s="28"/>
      <c r="AD1150" s="28"/>
      <c r="AE1150" s="28"/>
      <c r="AT1150" s="14" t="s">
        <v>129</v>
      </c>
      <c r="AU1150" s="14" t="s">
        <v>82</v>
      </c>
    </row>
    <row r="1151" spans="1:65" s="2" customFormat="1" ht="37.9" customHeight="1">
      <c r="A1151" s="28"/>
      <c r="B1151" s="29"/>
      <c r="C1151" s="194" t="s">
        <v>2278</v>
      </c>
      <c r="D1151" s="194" t="s">
        <v>1367</v>
      </c>
      <c r="E1151" s="195" t="s">
        <v>2279</v>
      </c>
      <c r="F1151" s="196" t="s">
        <v>2280</v>
      </c>
      <c r="G1151" s="197" t="s">
        <v>125</v>
      </c>
      <c r="H1151" s="198">
        <v>1</v>
      </c>
      <c r="I1151" s="199">
        <v>0</v>
      </c>
      <c r="J1151" s="199">
        <v>19300</v>
      </c>
      <c r="K1151" s="199">
        <f>ROUND(P1151*H1151,2)</f>
        <v>19300</v>
      </c>
      <c r="L1151" s="196" t="s">
        <v>126</v>
      </c>
      <c r="M1151" s="33"/>
      <c r="N1151" s="200" t="s">
        <v>1</v>
      </c>
      <c r="O1151" s="169" t="s">
        <v>37</v>
      </c>
      <c r="P1151" s="170">
        <f>I1151+J1151</f>
        <v>19300</v>
      </c>
      <c r="Q1151" s="170">
        <f>ROUND(I1151*H1151,2)</f>
        <v>0</v>
      </c>
      <c r="R1151" s="170">
        <f>ROUND(J1151*H1151,2)</f>
        <v>19300</v>
      </c>
      <c r="S1151" s="171">
        <v>0</v>
      </c>
      <c r="T1151" s="171">
        <f>S1151*H1151</f>
        <v>0</v>
      </c>
      <c r="U1151" s="171">
        <v>0</v>
      </c>
      <c r="V1151" s="171">
        <f>U1151*H1151</f>
        <v>0</v>
      </c>
      <c r="W1151" s="171">
        <v>0</v>
      </c>
      <c r="X1151" s="172">
        <f>W1151*H1151</f>
        <v>0</v>
      </c>
      <c r="Y1151" s="28"/>
      <c r="Z1151" s="28"/>
      <c r="AA1151" s="28"/>
      <c r="AB1151" s="28"/>
      <c r="AC1151" s="28"/>
      <c r="AD1151" s="28"/>
      <c r="AE1151" s="28"/>
      <c r="AR1151" s="173" t="s">
        <v>82</v>
      </c>
      <c r="AT1151" s="173" t="s">
        <v>1367</v>
      </c>
      <c r="AU1151" s="173" t="s">
        <v>82</v>
      </c>
      <c r="AY1151" s="14" t="s">
        <v>127</v>
      </c>
      <c r="BE1151" s="174">
        <f>IF(O1151="základní",K1151,0)</f>
        <v>19300</v>
      </c>
      <c r="BF1151" s="174">
        <f>IF(O1151="snížená",K1151,0)</f>
        <v>0</v>
      </c>
      <c r="BG1151" s="174">
        <f>IF(O1151="zákl. přenesená",K1151,0)</f>
        <v>0</v>
      </c>
      <c r="BH1151" s="174">
        <f>IF(O1151="sníž. přenesená",K1151,0)</f>
        <v>0</v>
      </c>
      <c r="BI1151" s="174">
        <f>IF(O1151="nulová",K1151,0)</f>
        <v>0</v>
      </c>
      <c r="BJ1151" s="14" t="s">
        <v>82</v>
      </c>
      <c r="BK1151" s="174">
        <f>ROUND(P1151*H1151,2)</f>
        <v>19300</v>
      </c>
      <c r="BL1151" s="14" t="s">
        <v>82</v>
      </c>
      <c r="BM1151" s="173" t="s">
        <v>2281</v>
      </c>
    </row>
    <row r="1152" spans="1:65" s="2" customFormat="1" ht="29.25">
      <c r="A1152" s="28"/>
      <c r="B1152" s="29"/>
      <c r="C1152" s="30"/>
      <c r="D1152" s="175" t="s">
        <v>129</v>
      </c>
      <c r="E1152" s="30"/>
      <c r="F1152" s="176" t="s">
        <v>2282</v>
      </c>
      <c r="G1152" s="30"/>
      <c r="H1152" s="30"/>
      <c r="I1152" s="30"/>
      <c r="J1152" s="30"/>
      <c r="K1152" s="30"/>
      <c r="L1152" s="30"/>
      <c r="M1152" s="33"/>
      <c r="N1152" s="177"/>
      <c r="O1152" s="178"/>
      <c r="P1152" s="65"/>
      <c r="Q1152" s="65"/>
      <c r="R1152" s="65"/>
      <c r="S1152" s="65"/>
      <c r="T1152" s="65"/>
      <c r="U1152" s="65"/>
      <c r="V1152" s="65"/>
      <c r="W1152" s="65"/>
      <c r="X1152" s="66"/>
      <c r="Y1152" s="28"/>
      <c r="Z1152" s="28"/>
      <c r="AA1152" s="28"/>
      <c r="AB1152" s="28"/>
      <c r="AC1152" s="28"/>
      <c r="AD1152" s="28"/>
      <c r="AE1152" s="28"/>
      <c r="AT1152" s="14" t="s">
        <v>129</v>
      </c>
      <c r="AU1152" s="14" t="s">
        <v>82</v>
      </c>
    </row>
    <row r="1153" spans="1:65" s="2" customFormat="1" ht="24.2" customHeight="1">
      <c r="A1153" s="28"/>
      <c r="B1153" s="29"/>
      <c r="C1153" s="194" t="s">
        <v>2283</v>
      </c>
      <c r="D1153" s="194" t="s">
        <v>1367</v>
      </c>
      <c r="E1153" s="195" t="s">
        <v>2284</v>
      </c>
      <c r="F1153" s="196" t="s">
        <v>2285</v>
      </c>
      <c r="G1153" s="197" t="s">
        <v>1601</v>
      </c>
      <c r="H1153" s="198">
        <v>1</v>
      </c>
      <c r="I1153" s="199">
        <v>0</v>
      </c>
      <c r="J1153" s="199">
        <v>601</v>
      </c>
      <c r="K1153" s="199">
        <f>ROUND(P1153*H1153,2)</f>
        <v>601</v>
      </c>
      <c r="L1153" s="196" t="s">
        <v>126</v>
      </c>
      <c r="M1153" s="33"/>
      <c r="N1153" s="200" t="s">
        <v>1</v>
      </c>
      <c r="O1153" s="169" t="s">
        <v>37</v>
      </c>
      <c r="P1153" s="170">
        <f>I1153+J1153</f>
        <v>601</v>
      </c>
      <c r="Q1153" s="170">
        <f>ROUND(I1153*H1153,2)</f>
        <v>0</v>
      </c>
      <c r="R1153" s="170">
        <f>ROUND(J1153*H1153,2)</f>
        <v>601</v>
      </c>
      <c r="S1153" s="171">
        <v>0</v>
      </c>
      <c r="T1153" s="171">
        <f>S1153*H1153</f>
        <v>0</v>
      </c>
      <c r="U1153" s="171">
        <v>0</v>
      </c>
      <c r="V1153" s="171">
        <f>U1153*H1153</f>
        <v>0</v>
      </c>
      <c r="W1153" s="171">
        <v>0</v>
      </c>
      <c r="X1153" s="172">
        <f>W1153*H1153</f>
        <v>0</v>
      </c>
      <c r="Y1153" s="28"/>
      <c r="Z1153" s="28"/>
      <c r="AA1153" s="28"/>
      <c r="AB1153" s="28"/>
      <c r="AC1153" s="28"/>
      <c r="AD1153" s="28"/>
      <c r="AE1153" s="28"/>
      <c r="AR1153" s="173" t="s">
        <v>82</v>
      </c>
      <c r="AT1153" s="173" t="s">
        <v>1367</v>
      </c>
      <c r="AU1153" s="173" t="s">
        <v>82</v>
      </c>
      <c r="AY1153" s="14" t="s">
        <v>127</v>
      </c>
      <c r="BE1153" s="174">
        <f>IF(O1153="základní",K1153,0)</f>
        <v>601</v>
      </c>
      <c r="BF1153" s="174">
        <f>IF(O1153="snížená",K1153,0)</f>
        <v>0</v>
      </c>
      <c r="BG1153" s="174">
        <f>IF(O1153="zákl. přenesená",K1153,0)</f>
        <v>0</v>
      </c>
      <c r="BH1153" s="174">
        <f>IF(O1153="sníž. přenesená",K1153,0)</f>
        <v>0</v>
      </c>
      <c r="BI1153" s="174">
        <f>IF(O1153="nulová",K1153,0)</f>
        <v>0</v>
      </c>
      <c r="BJ1153" s="14" t="s">
        <v>82</v>
      </c>
      <c r="BK1153" s="174">
        <f>ROUND(P1153*H1153,2)</f>
        <v>601</v>
      </c>
      <c r="BL1153" s="14" t="s">
        <v>82</v>
      </c>
      <c r="BM1153" s="173" t="s">
        <v>2286</v>
      </c>
    </row>
    <row r="1154" spans="1:65" s="2" customFormat="1" ht="19.5">
      <c r="A1154" s="28"/>
      <c r="B1154" s="29"/>
      <c r="C1154" s="30"/>
      <c r="D1154" s="175" t="s">
        <v>129</v>
      </c>
      <c r="E1154" s="30"/>
      <c r="F1154" s="176" t="s">
        <v>2285</v>
      </c>
      <c r="G1154" s="30"/>
      <c r="H1154" s="30"/>
      <c r="I1154" s="30"/>
      <c r="J1154" s="30"/>
      <c r="K1154" s="30"/>
      <c r="L1154" s="30"/>
      <c r="M1154" s="33"/>
      <c r="N1154" s="177"/>
      <c r="O1154" s="178"/>
      <c r="P1154" s="65"/>
      <c r="Q1154" s="65"/>
      <c r="R1154" s="65"/>
      <c r="S1154" s="65"/>
      <c r="T1154" s="65"/>
      <c r="U1154" s="65"/>
      <c r="V1154" s="65"/>
      <c r="W1154" s="65"/>
      <c r="X1154" s="66"/>
      <c r="Y1154" s="28"/>
      <c r="Z1154" s="28"/>
      <c r="AA1154" s="28"/>
      <c r="AB1154" s="28"/>
      <c r="AC1154" s="28"/>
      <c r="AD1154" s="28"/>
      <c r="AE1154" s="28"/>
      <c r="AT1154" s="14" t="s">
        <v>129</v>
      </c>
      <c r="AU1154" s="14" t="s">
        <v>82</v>
      </c>
    </row>
    <row r="1155" spans="1:65" s="2" customFormat="1" ht="24.2" customHeight="1">
      <c r="A1155" s="28"/>
      <c r="B1155" s="29"/>
      <c r="C1155" s="194" t="s">
        <v>2287</v>
      </c>
      <c r="D1155" s="194" t="s">
        <v>1367</v>
      </c>
      <c r="E1155" s="195" t="s">
        <v>2288</v>
      </c>
      <c r="F1155" s="196" t="s">
        <v>2289</v>
      </c>
      <c r="G1155" s="197" t="s">
        <v>1601</v>
      </c>
      <c r="H1155" s="198">
        <v>1</v>
      </c>
      <c r="I1155" s="199">
        <v>0</v>
      </c>
      <c r="J1155" s="199">
        <v>819</v>
      </c>
      <c r="K1155" s="199">
        <f>ROUND(P1155*H1155,2)</f>
        <v>819</v>
      </c>
      <c r="L1155" s="196" t="s">
        <v>126</v>
      </c>
      <c r="M1155" s="33"/>
      <c r="N1155" s="200" t="s">
        <v>1</v>
      </c>
      <c r="O1155" s="169" t="s">
        <v>37</v>
      </c>
      <c r="P1155" s="170">
        <f>I1155+J1155</f>
        <v>819</v>
      </c>
      <c r="Q1155" s="170">
        <f>ROUND(I1155*H1155,2)</f>
        <v>0</v>
      </c>
      <c r="R1155" s="170">
        <f>ROUND(J1155*H1155,2)</f>
        <v>819</v>
      </c>
      <c r="S1155" s="171">
        <v>0</v>
      </c>
      <c r="T1155" s="171">
        <f>S1155*H1155</f>
        <v>0</v>
      </c>
      <c r="U1155" s="171">
        <v>0</v>
      </c>
      <c r="V1155" s="171">
        <f>U1155*H1155</f>
        <v>0</v>
      </c>
      <c r="W1155" s="171">
        <v>0</v>
      </c>
      <c r="X1155" s="172">
        <f>W1155*H1155</f>
        <v>0</v>
      </c>
      <c r="Y1155" s="28"/>
      <c r="Z1155" s="28"/>
      <c r="AA1155" s="28"/>
      <c r="AB1155" s="28"/>
      <c r="AC1155" s="28"/>
      <c r="AD1155" s="28"/>
      <c r="AE1155" s="28"/>
      <c r="AR1155" s="173" t="s">
        <v>82</v>
      </c>
      <c r="AT1155" s="173" t="s">
        <v>1367</v>
      </c>
      <c r="AU1155" s="173" t="s">
        <v>82</v>
      </c>
      <c r="AY1155" s="14" t="s">
        <v>127</v>
      </c>
      <c r="BE1155" s="174">
        <f>IF(O1155="základní",K1155,0)</f>
        <v>819</v>
      </c>
      <c r="BF1155" s="174">
        <f>IF(O1155="snížená",K1155,0)</f>
        <v>0</v>
      </c>
      <c r="BG1155" s="174">
        <f>IF(O1155="zákl. přenesená",K1155,0)</f>
        <v>0</v>
      </c>
      <c r="BH1155" s="174">
        <f>IF(O1155="sníž. přenesená",K1155,0)</f>
        <v>0</v>
      </c>
      <c r="BI1155" s="174">
        <f>IF(O1155="nulová",K1155,0)</f>
        <v>0</v>
      </c>
      <c r="BJ1155" s="14" t="s">
        <v>82</v>
      </c>
      <c r="BK1155" s="174">
        <f>ROUND(P1155*H1155,2)</f>
        <v>819</v>
      </c>
      <c r="BL1155" s="14" t="s">
        <v>82</v>
      </c>
      <c r="BM1155" s="173" t="s">
        <v>2290</v>
      </c>
    </row>
    <row r="1156" spans="1:65" s="2" customFormat="1" ht="19.5">
      <c r="A1156" s="28"/>
      <c r="B1156" s="29"/>
      <c r="C1156" s="30"/>
      <c r="D1156" s="175" t="s">
        <v>129</v>
      </c>
      <c r="E1156" s="30"/>
      <c r="F1156" s="176" t="s">
        <v>2289</v>
      </c>
      <c r="G1156" s="30"/>
      <c r="H1156" s="30"/>
      <c r="I1156" s="30"/>
      <c r="J1156" s="30"/>
      <c r="K1156" s="30"/>
      <c r="L1156" s="30"/>
      <c r="M1156" s="33"/>
      <c r="N1156" s="177"/>
      <c r="O1156" s="178"/>
      <c r="P1156" s="65"/>
      <c r="Q1156" s="65"/>
      <c r="R1156" s="65"/>
      <c r="S1156" s="65"/>
      <c r="T1156" s="65"/>
      <c r="U1156" s="65"/>
      <c r="V1156" s="65"/>
      <c r="W1156" s="65"/>
      <c r="X1156" s="66"/>
      <c r="Y1156" s="28"/>
      <c r="Z1156" s="28"/>
      <c r="AA1156" s="28"/>
      <c r="AB1156" s="28"/>
      <c r="AC1156" s="28"/>
      <c r="AD1156" s="28"/>
      <c r="AE1156" s="28"/>
      <c r="AT1156" s="14" t="s">
        <v>129</v>
      </c>
      <c r="AU1156" s="14" t="s">
        <v>82</v>
      </c>
    </row>
    <row r="1157" spans="1:65" s="2" customFormat="1" ht="24.2" customHeight="1">
      <c r="A1157" s="28"/>
      <c r="B1157" s="29"/>
      <c r="C1157" s="194" t="s">
        <v>2291</v>
      </c>
      <c r="D1157" s="194" t="s">
        <v>1367</v>
      </c>
      <c r="E1157" s="195" t="s">
        <v>2292</v>
      </c>
      <c r="F1157" s="196" t="s">
        <v>2293</v>
      </c>
      <c r="G1157" s="197" t="s">
        <v>1601</v>
      </c>
      <c r="H1157" s="198">
        <v>1</v>
      </c>
      <c r="I1157" s="199">
        <v>0</v>
      </c>
      <c r="J1157" s="199">
        <v>601</v>
      </c>
      <c r="K1157" s="199">
        <f>ROUND(P1157*H1157,2)</f>
        <v>601</v>
      </c>
      <c r="L1157" s="196" t="s">
        <v>126</v>
      </c>
      <c r="M1157" s="33"/>
      <c r="N1157" s="200" t="s">
        <v>1</v>
      </c>
      <c r="O1157" s="169" t="s">
        <v>37</v>
      </c>
      <c r="P1157" s="170">
        <f>I1157+J1157</f>
        <v>601</v>
      </c>
      <c r="Q1157" s="170">
        <f>ROUND(I1157*H1157,2)</f>
        <v>0</v>
      </c>
      <c r="R1157" s="170">
        <f>ROUND(J1157*H1157,2)</f>
        <v>601</v>
      </c>
      <c r="S1157" s="171">
        <v>0</v>
      </c>
      <c r="T1157" s="171">
        <f>S1157*H1157</f>
        <v>0</v>
      </c>
      <c r="U1157" s="171">
        <v>0</v>
      </c>
      <c r="V1157" s="171">
        <f>U1157*H1157</f>
        <v>0</v>
      </c>
      <c r="W1157" s="171">
        <v>0</v>
      </c>
      <c r="X1157" s="172">
        <f>W1157*H1157</f>
        <v>0</v>
      </c>
      <c r="Y1157" s="28"/>
      <c r="Z1157" s="28"/>
      <c r="AA1157" s="28"/>
      <c r="AB1157" s="28"/>
      <c r="AC1157" s="28"/>
      <c r="AD1157" s="28"/>
      <c r="AE1157" s="28"/>
      <c r="AR1157" s="173" t="s">
        <v>82</v>
      </c>
      <c r="AT1157" s="173" t="s">
        <v>1367</v>
      </c>
      <c r="AU1157" s="173" t="s">
        <v>82</v>
      </c>
      <c r="AY1157" s="14" t="s">
        <v>127</v>
      </c>
      <c r="BE1157" s="174">
        <f>IF(O1157="základní",K1157,0)</f>
        <v>601</v>
      </c>
      <c r="BF1157" s="174">
        <f>IF(O1157="snížená",K1157,0)</f>
        <v>0</v>
      </c>
      <c r="BG1157" s="174">
        <f>IF(O1157="zákl. přenesená",K1157,0)</f>
        <v>0</v>
      </c>
      <c r="BH1157" s="174">
        <f>IF(O1157="sníž. přenesená",K1157,0)</f>
        <v>0</v>
      </c>
      <c r="BI1157" s="174">
        <f>IF(O1157="nulová",K1157,0)</f>
        <v>0</v>
      </c>
      <c r="BJ1157" s="14" t="s">
        <v>82</v>
      </c>
      <c r="BK1157" s="174">
        <f>ROUND(P1157*H1157,2)</f>
        <v>601</v>
      </c>
      <c r="BL1157" s="14" t="s">
        <v>82</v>
      </c>
      <c r="BM1157" s="173" t="s">
        <v>2294</v>
      </c>
    </row>
    <row r="1158" spans="1:65" s="2" customFormat="1" ht="11.25">
      <c r="A1158" s="28"/>
      <c r="B1158" s="29"/>
      <c r="C1158" s="30"/>
      <c r="D1158" s="175" t="s">
        <v>129</v>
      </c>
      <c r="E1158" s="30"/>
      <c r="F1158" s="176" t="s">
        <v>2293</v>
      </c>
      <c r="G1158" s="30"/>
      <c r="H1158" s="30"/>
      <c r="I1158" s="30"/>
      <c r="J1158" s="30"/>
      <c r="K1158" s="30"/>
      <c r="L1158" s="30"/>
      <c r="M1158" s="33"/>
      <c r="N1158" s="177"/>
      <c r="O1158" s="178"/>
      <c r="P1158" s="65"/>
      <c r="Q1158" s="65"/>
      <c r="R1158" s="65"/>
      <c r="S1158" s="65"/>
      <c r="T1158" s="65"/>
      <c r="U1158" s="65"/>
      <c r="V1158" s="65"/>
      <c r="W1158" s="65"/>
      <c r="X1158" s="66"/>
      <c r="Y1158" s="28"/>
      <c r="Z1158" s="28"/>
      <c r="AA1158" s="28"/>
      <c r="AB1158" s="28"/>
      <c r="AC1158" s="28"/>
      <c r="AD1158" s="28"/>
      <c r="AE1158" s="28"/>
      <c r="AT1158" s="14" t="s">
        <v>129</v>
      </c>
      <c r="AU1158" s="14" t="s">
        <v>82</v>
      </c>
    </row>
    <row r="1159" spans="1:65" s="2" customFormat="1" ht="24.2" customHeight="1">
      <c r="A1159" s="28"/>
      <c r="B1159" s="29"/>
      <c r="C1159" s="194" t="s">
        <v>2295</v>
      </c>
      <c r="D1159" s="194" t="s">
        <v>1367</v>
      </c>
      <c r="E1159" s="195" t="s">
        <v>2296</v>
      </c>
      <c r="F1159" s="196" t="s">
        <v>2297</v>
      </c>
      <c r="G1159" s="197" t="s">
        <v>1601</v>
      </c>
      <c r="H1159" s="198">
        <v>1</v>
      </c>
      <c r="I1159" s="199">
        <v>0</v>
      </c>
      <c r="J1159" s="199">
        <v>819</v>
      </c>
      <c r="K1159" s="199">
        <f>ROUND(P1159*H1159,2)</f>
        <v>819</v>
      </c>
      <c r="L1159" s="196" t="s">
        <v>126</v>
      </c>
      <c r="M1159" s="33"/>
      <c r="N1159" s="200" t="s">
        <v>1</v>
      </c>
      <c r="O1159" s="169" t="s">
        <v>37</v>
      </c>
      <c r="P1159" s="170">
        <f>I1159+J1159</f>
        <v>819</v>
      </c>
      <c r="Q1159" s="170">
        <f>ROUND(I1159*H1159,2)</f>
        <v>0</v>
      </c>
      <c r="R1159" s="170">
        <f>ROUND(J1159*H1159,2)</f>
        <v>819</v>
      </c>
      <c r="S1159" s="171">
        <v>0</v>
      </c>
      <c r="T1159" s="171">
        <f>S1159*H1159</f>
        <v>0</v>
      </c>
      <c r="U1159" s="171">
        <v>0</v>
      </c>
      <c r="V1159" s="171">
        <f>U1159*H1159</f>
        <v>0</v>
      </c>
      <c r="W1159" s="171">
        <v>0</v>
      </c>
      <c r="X1159" s="172">
        <f>W1159*H1159</f>
        <v>0</v>
      </c>
      <c r="Y1159" s="28"/>
      <c r="Z1159" s="28"/>
      <c r="AA1159" s="28"/>
      <c r="AB1159" s="28"/>
      <c r="AC1159" s="28"/>
      <c r="AD1159" s="28"/>
      <c r="AE1159" s="28"/>
      <c r="AR1159" s="173" t="s">
        <v>82</v>
      </c>
      <c r="AT1159" s="173" t="s">
        <v>1367</v>
      </c>
      <c r="AU1159" s="173" t="s">
        <v>82</v>
      </c>
      <c r="AY1159" s="14" t="s">
        <v>127</v>
      </c>
      <c r="BE1159" s="174">
        <f>IF(O1159="základní",K1159,0)</f>
        <v>819</v>
      </c>
      <c r="BF1159" s="174">
        <f>IF(O1159="snížená",K1159,0)</f>
        <v>0</v>
      </c>
      <c r="BG1159" s="174">
        <f>IF(O1159="zákl. přenesená",K1159,0)</f>
        <v>0</v>
      </c>
      <c r="BH1159" s="174">
        <f>IF(O1159="sníž. přenesená",K1159,0)</f>
        <v>0</v>
      </c>
      <c r="BI1159" s="174">
        <f>IF(O1159="nulová",K1159,0)</f>
        <v>0</v>
      </c>
      <c r="BJ1159" s="14" t="s">
        <v>82</v>
      </c>
      <c r="BK1159" s="174">
        <f>ROUND(P1159*H1159,2)</f>
        <v>819</v>
      </c>
      <c r="BL1159" s="14" t="s">
        <v>82</v>
      </c>
      <c r="BM1159" s="173" t="s">
        <v>2298</v>
      </c>
    </row>
    <row r="1160" spans="1:65" s="2" customFormat="1" ht="11.25">
      <c r="A1160" s="28"/>
      <c r="B1160" s="29"/>
      <c r="C1160" s="30"/>
      <c r="D1160" s="175" t="s">
        <v>129</v>
      </c>
      <c r="E1160" s="30"/>
      <c r="F1160" s="176" t="s">
        <v>2297</v>
      </c>
      <c r="G1160" s="30"/>
      <c r="H1160" s="30"/>
      <c r="I1160" s="30"/>
      <c r="J1160" s="30"/>
      <c r="K1160" s="30"/>
      <c r="L1160" s="30"/>
      <c r="M1160" s="33"/>
      <c r="N1160" s="177"/>
      <c r="O1160" s="178"/>
      <c r="P1160" s="65"/>
      <c r="Q1160" s="65"/>
      <c r="R1160" s="65"/>
      <c r="S1160" s="65"/>
      <c r="T1160" s="65"/>
      <c r="U1160" s="65"/>
      <c r="V1160" s="65"/>
      <c r="W1160" s="65"/>
      <c r="X1160" s="66"/>
      <c r="Y1160" s="28"/>
      <c r="Z1160" s="28"/>
      <c r="AA1160" s="28"/>
      <c r="AB1160" s="28"/>
      <c r="AC1160" s="28"/>
      <c r="AD1160" s="28"/>
      <c r="AE1160" s="28"/>
      <c r="AT1160" s="14" t="s">
        <v>129</v>
      </c>
      <c r="AU1160" s="14" t="s">
        <v>82</v>
      </c>
    </row>
    <row r="1161" spans="1:65" s="2" customFormat="1" ht="24.2" customHeight="1">
      <c r="A1161" s="28"/>
      <c r="B1161" s="29"/>
      <c r="C1161" s="194" t="s">
        <v>2299</v>
      </c>
      <c r="D1161" s="194" t="s">
        <v>1367</v>
      </c>
      <c r="E1161" s="195" t="s">
        <v>2300</v>
      </c>
      <c r="F1161" s="196" t="s">
        <v>2301</v>
      </c>
      <c r="G1161" s="197" t="s">
        <v>1601</v>
      </c>
      <c r="H1161" s="198">
        <v>1</v>
      </c>
      <c r="I1161" s="199">
        <v>0</v>
      </c>
      <c r="J1161" s="199">
        <v>1100</v>
      </c>
      <c r="K1161" s="199">
        <f>ROUND(P1161*H1161,2)</f>
        <v>1100</v>
      </c>
      <c r="L1161" s="196" t="s">
        <v>126</v>
      </c>
      <c r="M1161" s="33"/>
      <c r="N1161" s="200" t="s">
        <v>1</v>
      </c>
      <c r="O1161" s="169" t="s">
        <v>37</v>
      </c>
      <c r="P1161" s="170">
        <f>I1161+J1161</f>
        <v>1100</v>
      </c>
      <c r="Q1161" s="170">
        <f>ROUND(I1161*H1161,2)</f>
        <v>0</v>
      </c>
      <c r="R1161" s="170">
        <f>ROUND(J1161*H1161,2)</f>
        <v>1100</v>
      </c>
      <c r="S1161" s="171">
        <v>0</v>
      </c>
      <c r="T1161" s="171">
        <f>S1161*H1161</f>
        <v>0</v>
      </c>
      <c r="U1161" s="171">
        <v>0</v>
      </c>
      <c r="V1161" s="171">
        <f>U1161*H1161</f>
        <v>0</v>
      </c>
      <c r="W1161" s="171">
        <v>0</v>
      </c>
      <c r="X1161" s="172">
        <f>W1161*H1161</f>
        <v>0</v>
      </c>
      <c r="Y1161" s="28"/>
      <c r="Z1161" s="28"/>
      <c r="AA1161" s="28"/>
      <c r="AB1161" s="28"/>
      <c r="AC1161" s="28"/>
      <c r="AD1161" s="28"/>
      <c r="AE1161" s="28"/>
      <c r="AR1161" s="173" t="s">
        <v>82</v>
      </c>
      <c r="AT1161" s="173" t="s">
        <v>1367</v>
      </c>
      <c r="AU1161" s="173" t="s">
        <v>82</v>
      </c>
      <c r="AY1161" s="14" t="s">
        <v>127</v>
      </c>
      <c r="BE1161" s="174">
        <f>IF(O1161="základní",K1161,0)</f>
        <v>1100</v>
      </c>
      <c r="BF1161" s="174">
        <f>IF(O1161="snížená",K1161,0)</f>
        <v>0</v>
      </c>
      <c r="BG1161" s="174">
        <f>IF(O1161="zákl. přenesená",K1161,0)</f>
        <v>0</v>
      </c>
      <c r="BH1161" s="174">
        <f>IF(O1161="sníž. přenesená",K1161,0)</f>
        <v>0</v>
      </c>
      <c r="BI1161" s="174">
        <f>IF(O1161="nulová",K1161,0)</f>
        <v>0</v>
      </c>
      <c r="BJ1161" s="14" t="s">
        <v>82</v>
      </c>
      <c r="BK1161" s="174">
        <f>ROUND(P1161*H1161,2)</f>
        <v>1100</v>
      </c>
      <c r="BL1161" s="14" t="s">
        <v>82</v>
      </c>
      <c r="BM1161" s="173" t="s">
        <v>2302</v>
      </c>
    </row>
    <row r="1162" spans="1:65" s="2" customFormat="1" ht="11.25">
      <c r="A1162" s="28"/>
      <c r="B1162" s="29"/>
      <c r="C1162" s="30"/>
      <c r="D1162" s="175" t="s">
        <v>129</v>
      </c>
      <c r="E1162" s="30"/>
      <c r="F1162" s="176" t="s">
        <v>2301</v>
      </c>
      <c r="G1162" s="30"/>
      <c r="H1162" s="30"/>
      <c r="I1162" s="30"/>
      <c r="J1162" s="30"/>
      <c r="K1162" s="30"/>
      <c r="L1162" s="30"/>
      <c r="M1162" s="33"/>
      <c r="N1162" s="177"/>
      <c r="O1162" s="178"/>
      <c r="P1162" s="65"/>
      <c r="Q1162" s="65"/>
      <c r="R1162" s="65"/>
      <c r="S1162" s="65"/>
      <c r="T1162" s="65"/>
      <c r="U1162" s="65"/>
      <c r="V1162" s="65"/>
      <c r="W1162" s="65"/>
      <c r="X1162" s="66"/>
      <c r="Y1162" s="28"/>
      <c r="Z1162" s="28"/>
      <c r="AA1162" s="28"/>
      <c r="AB1162" s="28"/>
      <c r="AC1162" s="28"/>
      <c r="AD1162" s="28"/>
      <c r="AE1162" s="28"/>
      <c r="AT1162" s="14" t="s">
        <v>129</v>
      </c>
      <c r="AU1162" s="14" t="s">
        <v>82</v>
      </c>
    </row>
    <row r="1163" spans="1:65" s="2" customFormat="1" ht="24">
      <c r="A1163" s="28"/>
      <c r="B1163" s="29"/>
      <c r="C1163" s="194" t="s">
        <v>2303</v>
      </c>
      <c r="D1163" s="194" t="s">
        <v>1367</v>
      </c>
      <c r="E1163" s="195" t="s">
        <v>2304</v>
      </c>
      <c r="F1163" s="196" t="s">
        <v>2305</v>
      </c>
      <c r="G1163" s="197" t="s">
        <v>1601</v>
      </c>
      <c r="H1163" s="198">
        <v>1</v>
      </c>
      <c r="I1163" s="199">
        <v>0</v>
      </c>
      <c r="J1163" s="199">
        <v>1530</v>
      </c>
      <c r="K1163" s="199">
        <f>ROUND(P1163*H1163,2)</f>
        <v>1530</v>
      </c>
      <c r="L1163" s="196" t="s">
        <v>126</v>
      </c>
      <c r="M1163" s="33"/>
      <c r="N1163" s="200" t="s">
        <v>1</v>
      </c>
      <c r="O1163" s="169" t="s">
        <v>37</v>
      </c>
      <c r="P1163" s="170">
        <f>I1163+J1163</f>
        <v>1530</v>
      </c>
      <c r="Q1163" s="170">
        <f>ROUND(I1163*H1163,2)</f>
        <v>0</v>
      </c>
      <c r="R1163" s="170">
        <f>ROUND(J1163*H1163,2)</f>
        <v>1530</v>
      </c>
      <c r="S1163" s="171">
        <v>0</v>
      </c>
      <c r="T1163" s="171">
        <f>S1163*H1163</f>
        <v>0</v>
      </c>
      <c r="U1163" s="171">
        <v>0</v>
      </c>
      <c r="V1163" s="171">
        <f>U1163*H1163</f>
        <v>0</v>
      </c>
      <c r="W1163" s="171">
        <v>0</v>
      </c>
      <c r="X1163" s="172">
        <f>W1163*H1163</f>
        <v>0</v>
      </c>
      <c r="Y1163" s="28"/>
      <c r="Z1163" s="28"/>
      <c r="AA1163" s="28"/>
      <c r="AB1163" s="28"/>
      <c r="AC1163" s="28"/>
      <c r="AD1163" s="28"/>
      <c r="AE1163" s="28"/>
      <c r="AR1163" s="173" t="s">
        <v>82</v>
      </c>
      <c r="AT1163" s="173" t="s">
        <v>1367</v>
      </c>
      <c r="AU1163" s="173" t="s">
        <v>82</v>
      </c>
      <c r="AY1163" s="14" t="s">
        <v>127</v>
      </c>
      <c r="BE1163" s="174">
        <f>IF(O1163="základní",K1163,0)</f>
        <v>1530</v>
      </c>
      <c r="BF1163" s="174">
        <f>IF(O1163="snížená",K1163,0)</f>
        <v>0</v>
      </c>
      <c r="BG1163" s="174">
        <f>IF(O1163="zákl. přenesená",K1163,0)</f>
        <v>0</v>
      </c>
      <c r="BH1163" s="174">
        <f>IF(O1163="sníž. přenesená",K1163,0)</f>
        <v>0</v>
      </c>
      <c r="BI1163" s="174">
        <f>IF(O1163="nulová",K1163,0)</f>
        <v>0</v>
      </c>
      <c r="BJ1163" s="14" t="s">
        <v>82</v>
      </c>
      <c r="BK1163" s="174">
        <f>ROUND(P1163*H1163,2)</f>
        <v>1530</v>
      </c>
      <c r="BL1163" s="14" t="s">
        <v>82</v>
      </c>
      <c r="BM1163" s="173" t="s">
        <v>2306</v>
      </c>
    </row>
    <row r="1164" spans="1:65" s="2" customFormat="1" ht="11.25">
      <c r="A1164" s="28"/>
      <c r="B1164" s="29"/>
      <c r="C1164" s="30"/>
      <c r="D1164" s="175" t="s">
        <v>129</v>
      </c>
      <c r="E1164" s="30"/>
      <c r="F1164" s="176" t="s">
        <v>2305</v>
      </c>
      <c r="G1164" s="30"/>
      <c r="H1164" s="30"/>
      <c r="I1164" s="30"/>
      <c r="J1164" s="30"/>
      <c r="K1164" s="30"/>
      <c r="L1164" s="30"/>
      <c r="M1164" s="33"/>
      <c r="N1164" s="177"/>
      <c r="O1164" s="178"/>
      <c r="P1164" s="65"/>
      <c r="Q1164" s="65"/>
      <c r="R1164" s="65"/>
      <c r="S1164" s="65"/>
      <c r="T1164" s="65"/>
      <c r="U1164" s="65"/>
      <c r="V1164" s="65"/>
      <c r="W1164" s="65"/>
      <c r="X1164" s="66"/>
      <c r="Y1164" s="28"/>
      <c r="Z1164" s="28"/>
      <c r="AA1164" s="28"/>
      <c r="AB1164" s="28"/>
      <c r="AC1164" s="28"/>
      <c r="AD1164" s="28"/>
      <c r="AE1164" s="28"/>
      <c r="AT1164" s="14" t="s">
        <v>129</v>
      </c>
      <c r="AU1164" s="14" t="s">
        <v>82</v>
      </c>
    </row>
    <row r="1165" spans="1:65" s="2" customFormat="1" ht="24.2" customHeight="1">
      <c r="A1165" s="28"/>
      <c r="B1165" s="29"/>
      <c r="C1165" s="194" t="s">
        <v>2307</v>
      </c>
      <c r="D1165" s="194" t="s">
        <v>1367</v>
      </c>
      <c r="E1165" s="195" t="s">
        <v>2308</v>
      </c>
      <c r="F1165" s="196" t="s">
        <v>2309</v>
      </c>
      <c r="G1165" s="197" t="s">
        <v>125</v>
      </c>
      <c r="H1165" s="198">
        <v>1</v>
      </c>
      <c r="I1165" s="199">
        <v>0</v>
      </c>
      <c r="J1165" s="199">
        <v>4140</v>
      </c>
      <c r="K1165" s="199">
        <f>ROUND(P1165*H1165,2)</f>
        <v>4140</v>
      </c>
      <c r="L1165" s="196" t="s">
        <v>126</v>
      </c>
      <c r="M1165" s="33"/>
      <c r="N1165" s="200" t="s">
        <v>1</v>
      </c>
      <c r="O1165" s="169" t="s">
        <v>37</v>
      </c>
      <c r="P1165" s="170">
        <f>I1165+J1165</f>
        <v>4140</v>
      </c>
      <c r="Q1165" s="170">
        <f>ROUND(I1165*H1165,2)</f>
        <v>0</v>
      </c>
      <c r="R1165" s="170">
        <f>ROUND(J1165*H1165,2)</f>
        <v>4140</v>
      </c>
      <c r="S1165" s="171">
        <v>0</v>
      </c>
      <c r="T1165" s="171">
        <f>S1165*H1165</f>
        <v>0</v>
      </c>
      <c r="U1165" s="171">
        <v>0</v>
      </c>
      <c r="V1165" s="171">
        <f>U1165*H1165</f>
        <v>0</v>
      </c>
      <c r="W1165" s="171">
        <v>0</v>
      </c>
      <c r="X1165" s="172">
        <f>W1165*H1165</f>
        <v>0</v>
      </c>
      <c r="Y1165" s="28"/>
      <c r="Z1165" s="28"/>
      <c r="AA1165" s="28"/>
      <c r="AB1165" s="28"/>
      <c r="AC1165" s="28"/>
      <c r="AD1165" s="28"/>
      <c r="AE1165" s="28"/>
      <c r="AR1165" s="173" t="s">
        <v>82</v>
      </c>
      <c r="AT1165" s="173" t="s">
        <v>1367</v>
      </c>
      <c r="AU1165" s="173" t="s">
        <v>82</v>
      </c>
      <c r="AY1165" s="14" t="s">
        <v>127</v>
      </c>
      <c r="BE1165" s="174">
        <f>IF(O1165="základní",K1165,0)</f>
        <v>4140</v>
      </c>
      <c r="BF1165" s="174">
        <f>IF(O1165="snížená",K1165,0)</f>
        <v>0</v>
      </c>
      <c r="BG1165" s="174">
        <f>IF(O1165="zákl. přenesená",K1165,0)</f>
        <v>0</v>
      </c>
      <c r="BH1165" s="174">
        <f>IF(O1165="sníž. přenesená",K1165,0)</f>
        <v>0</v>
      </c>
      <c r="BI1165" s="174">
        <f>IF(O1165="nulová",K1165,0)</f>
        <v>0</v>
      </c>
      <c r="BJ1165" s="14" t="s">
        <v>82</v>
      </c>
      <c r="BK1165" s="174">
        <f>ROUND(P1165*H1165,2)</f>
        <v>4140</v>
      </c>
      <c r="BL1165" s="14" t="s">
        <v>82</v>
      </c>
      <c r="BM1165" s="173" t="s">
        <v>2310</v>
      </c>
    </row>
    <row r="1166" spans="1:65" s="2" customFormat="1" ht="19.5">
      <c r="A1166" s="28"/>
      <c r="B1166" s="29"/>
      <c r="C1166" s="30"/>
      <c r="D1166" s="175" t="s">
        <v>129</v>
      </c>
      <c r="E1166" s="30"/>
      <c r="F1166" s="176" t="s">
        <v>2309</v>
      </c>
      <c r="G1166" s="30"/>
      <c r="H1166" s="30"/>
      <c r="I1166" s="30"/>
      <c r="J1166" s="30"/>
      <c r="K1166" s="30"/>
      <c r="L1166" s="30"/>
      <c r="M1166" s="33"/>
      <c r="N1166" s="177"/>
      <c r="O1166" s="178"/>
      <c r="P1166" s="65"/>
      <c r="Q1166" s="65"/>
      <c r="R1166" s="65"/>
      <c r="S1166" s="65"/>
      <c r="T1166" s="65"/>
      <c r="U1166" s="65"/>
      <c r="V1166" s="65"/>
      <c r="W1166" s="65"/>
      <c r="X1166" s="66"/>
      <c r="Y1166" s="28"/>
      <c r="Z1166" s="28"/>
      <c r="AA1166" s="28"/>
      <c r="AB1166" s="28"/>
      <c r="AC1166" s="28"/>
      <c r="AD1166" s="28"/>
      <c r="AE1166" s="28"/>
      <c r="AT1166" s="14" t="s">
        <v>129</v>
      </c>
      <c r="AU1166" s="14" t="s">
        <v>82</v>
      </c>
    </row>
    <row r="1167" spans="1:65" s="2" customFormat="1" ht="24.2" customHeight="1">
      <c r="A1167" s="28"/>
      <c r="B1167" s="29"/>
      <c r="C1167" s="194" t="s">
        <v>2311</v>
      </c>
      <c r="D1167" s="194" t="s">
        <v>1367</v>
      </c>
      <c r="E1167" s="195" t="s">
        <v>2312</v>
      </c>
      <c r="F1167" s="196" t="s">
        <v>2313</v>
      </c>
      <c r="G1167" s="197" t="s">
        <v>125</v>
      </c>
      <c r="H1167" s="198">
        <v>1</v>
      </c>
      <c r="I1167" s="199">
        <v>0</v>
      </c>
      <c r="J1167" s="199">
        <v>73400</v>
      </c>
      <c r="K1167" s="199">
        <f>ROUND(P1167*H1167,2)</f>
        <v>73400</v>
      </c>
      <c r="L1167" s="196" t="s">
        <v>126</v>
      </c>
      <c r="M1167" s="33"/>
      <c r="N1167" s="200" t="s">
        <v>1</v>
      </c>
      <c r="O1167" s="169" t="s">
        <v>37</v>
      </c>
      <c r="P1167" s="170">
        <f>I1167+J1167</f>
        <v>73400</v>
      </c>
      <c r="Q1167" s="170">
        <f>ROUND(I1167*H1167,2)</f>
        <v>0</v>
      </c>
      <c r="R1167" s="170">
        <f>ROUND(J1167*H1167,2)</f>
        <v>73400</v>
      </c>
      <c r="S1167" s="171">
        <v>0</v>
      </c>
      <c r="T1167" s="171">
        <f>S1167*H1167</f>
        <v>0</v>
      </c>
      <c r="U1167" s="171">
        <v>0</v>
      </c>
      <c r="V1167" s="171">
        <f>U1167*H1167</f>
        <v>0</v>
      </c>
      <c r="W1167" s="171">
        <v>0</v>
      </c>
      <c r="X1167" s="172">
        <f>W1167*H1167</f>
        <v>0</v>
      </c>
      <c r="Y1167" s="28"/>
      <c r="Z1167" s="28"/>
      <c r="AA1167" s="28"/>
      <c r="AB1167" s="28"/>
      <c r="AC1167" s="28"/>
      <c r="AD1167" s="28"/>
      <c r="AE1167" s="28"/>
      <c r="AR1167" s="173" t="s">
        <v>82</v>
      </c>
      <c r="AT1167" s="173" t="s">
        <v>1367</v>
      </c>
      <c r="AU1167" s="173" t="s">
        <v>82</v>
      </c>
      <c r="AY1167" s="14" t="s">
        <v>127</v>
      </c>
      <c r="BE1167" s="174">
        <f>IF(O1167="základní",K1167,0)</f>
        <v>73400</v>
      </c>
      <c r="BF1167" s="174">
        <f>IF(O1167="snížená",K1167,0)</f>
        <v>0</v>
      </c>
      <c r="BG1167" s="174">
        <f>IF(O1167="zákl. přenesená",K1167,0)</f>
        <v>0</v>
      </c>
      <c r="BH1167" s="174">
        <f>IF(O1167="sníž. přenesená",K1167,0)</f>
        <v>0</v>
      </c>
      <c r="BI1167" s="174">
        <f>IF(O1167="nulová",K1167,0)</f>
        <v>0</v>
      </c>
      <c r="BJ1167" s="14" t="s">
        <v>82</v>
      </c>
      <c r="BK1167" s="174">
        <f>ROUND(P1167*H1167,2)</f>
        <v>73400</v>
      </c>
      <c r="BL1167" s="14" t="s">
        <v>82</v>
      </c>
      <c r="BM1167" s="173" t="s">
        <v>2314</v>
      </c>
    </row>
    <row r="1168" spans="1:65" s="2" customFormat="1" ht="11.25">
      <c r="A1168" s="28"/>
      <c r="B1168" s="29"/>
      <c r="C1168" s="30"/>
      <c r="D1168" s="175" t="s">
        <v>129</v>
      </c>
      <c r="E1168" s="30"/>
      <c r="F1168" s="176" t="s">
        <v>2313</v>
      </c>
      <c r="G1168" s="30"/>
      <c r="H1168" s="30"/>
      <c r="I1168" s="30"/>
      <c r="J1168" s="30"/>
      <c r="K1168" s="30"/>
      <c r="L1168" s="30"/>
      <c r="M1168" s="33"/>
      <c r="N1168" s="177"/>
      <c r="O1168" s="178"/>
      <c r="P1168" s="65"/>
      <c r="Q1168" s="65"/>
      <c r="R1168" s="65"/>
      <c r="S1168" s="65"/>
      <c r="T1168" s="65"/>
      <c r="U1168" s="65"/>
      <c r="V1168" s="65"/>
      <c r="W1168" s="65"/>
      <c r="X1168" s="66"/>
      <c r="Y1168" s="28"/>
      <c r="Z1168" s="28"/>
      <c r="AA1168" s="28"/>
      <c r="AB1168" s="28"/>
      <c r="AC1168" s="28"/>
      <c r="AD1168" s="28"/>
      <c r="AE1168" s="28"/>
      <c r="AT1168" s="14" t="s">
        <v>129</v>
      </c>
      <c r="AU1168" s="14" t="s">
        <v>82</v>
      </c>
    </row>
    <row r="1169" spans="1:65" s="2" customFormat="1" ht="24">
      <c r="A1169" s="28"/>
      <c r="B1169" s="29"/>
      <c r="C1169" s="194" t="s">
        <v>2315</v>
      </c>
      <c r="D1169" s="194" t="s">
        <v>1367</v>
      </c>
      <c r="E1169" s="195" t="s">
        <v>2316</v>
      </c>
      <c r="F1169" s="196" t="s">
        <v>2317</v>
      </c>
      <c r="G1169" s="197" t="s">
        <v>125</v>
      </c>
      <c r="H1169" s="198">
        <v>1</v>
      </c>
      <c r="I1169" s="199">
        <v>0</v>
      </c>
      <c r="J1169" s="199">
        <v>7450</v>
      </c>
      <c r="K1169" s="199">
        <f>ROUND(P1169*H1169,2)</f>
        <v>7450</v>
      </c>
      <c r="L1169" s="196" t="s">
        <v>126</v>
      </c>
      <c r="M1169" s="33"/>
      <c r="N1169" s="200" t="s">
        <v>1</v>
      </c>
      <c r="O1169" s="169" t="s">
        <v>37</v>
      </c>
      <c r="P1169" s="170">
        <f>I1169+J1169</f>
        <v>7450</v>
      </c>
      <c r="Q1169" s="170">
        <f>ROUND(I1169*H1169,2)</f>
        <v>0</v>
      </c>
      <c r="R1169" s="170">
        <f>ROUND(J1169*H1169,2)</f>
        <v>7450</v>
      </c>
      <c r="S1169" s="171">
        <v>0</v>
      </c>
      <c r="T1169" s="171">
        <f>S1169*H1169</f>
        <v>0</v>
      </c>
      <c r="U1169" s="171">
        <v>0</v>
      </c>
      <c r="V1169" s="171">
        <f>U1169*H1169</f>
        <v>0</v>
      </c>
      <c r="W1169" s="171">
        <v>0</v>
      </c>
      <c r="X1169" s="172">
        <f>W1169*H1169</f>
        <v>0</v>
      </c>
      <c r="Y1169" s="28"/>
      <c r="Z1169" s="28"/>
      <c r="AA1169" s="28"/>
      <c r="AB1169" s="28"/>
      <c r="AC1169" s="28"/>
      <c r="AD1169" s="28"/>
      <c r="AE1169" s="28"/>
      <c r="AR1169" s="173" t="s">
        <v>82</v>
      </c>
      <c r="AT1169" s="173" t="s">
        <v>1367</v>
      </c>
      <c r="AU1169" s="173" t="s">
        <v>82</v>
      </c>
      <c r="AY1169" s="14" t="s">
        <v>127</v>
      </c>
      <c r="BE1169" s="174">
        <f>IF(O1169="základní",K1169,0)</f>
        <v>7450</v>
      </c>
      <c r="BF1169" s="174">
        <f>IF(O1169="snížená",K1169,0)</f>
        <v>0</v>
      </c>
      <c r="BG1169" s="174">
        <f>IF(O1169="zákl. přenesená",K1169,0)</f>
        <v>0</v>
      </c>
      <c r="BH1169" s="174">
        <f>IF(O1169="sníž. přenesená",K1169,0)</f>
        <v>0</v>
      </c>
      <c r="BI1169" s="174">
        <f>IF(O1169="nulová",K1169,0)</f>
        <v>0</v>
      </c>
      <c r="BJ1169" s="14" t="s">
        <v>82</v>
      </c>
      <c r="BK1169" s="174">
        <f>ROUND(P1169*H1169,2)</f>
        <v>7450</v>
      </c>
      <c r="BL1169" s="14" t="s">
        <v>82</v>
      </c>
      <c r="BM1169" s="173" t="s">
        <v>2318</v>
      </c>
    </row>
    <row r="1170" spans="1:65" s="2" customFormat="1" ht="11.25">
      <c r="A1170" s="28"/>
      <c r="B1170" s="29"/>
      <c r="C1170" s="30"/>
      <c r="D1170" s="175" t="s">
        <v>129</v>
      </c>
      <c r="E1170" s="30"/>
      <c r="F1170" s="176" t="s">
        <v>2317</v>
      </c>
      <c r="G1170" s="30"/>
      <c r="H1170" s="30"/>
      <c r="I1170" s="30"/>
      <c r="J1170" s="30"/>
      <c r="K1170" s="30"/>
      <c r="L1170" s="30"/>
      <c r="M1170" s="33"/>
      <c r="N1170" s="177"/>
      <c r="O1170" s="178"/>
      <c r="P1170" s="65"/>
      <c r="Q1170" s="65"/>
      <c r="R1170" s="65"/>
      <c r="S1170" s="65"/>
      <c r="T1170" s="65"/>
      <c r="U1170" s="65"/>
      <c r="V1170" s="65"/>
      <c r="W1170" s="65"/>
      <c r="X1170" s="66"/>
      <c r="Y1170" s="28"/>
      <c r="Z1170" s="28"/>
      <c r="AA1170" s="28"/>
      <c r="AB1170" s="28"/>
      <c r="AC1170" s="28"/>
      <c r="AD1170" s="28"/>
      <c r="AE1170" s="28"/>
      <c r="AT1170" s="14" t="s">
        <v>129</v>
      </c>
      <c r="AU1170" s="14" t="s">
        <v>82</v>
      </c>
    </row>
    <row r="1171" spans="1:65" s="2" customFormat="1" ht="24.2" customHeight="1">
      <c r="A1171" s="28"/>
      <c r="B1171" s="29"/>
      <c r="C1171" s="194" t="s">
        <v>2319</v>
      </c>
      <c r="D1171" s="194" t="s">
        <v>1367</v>
      </c>
      <c r="E1171" s="195" t="s">
        <v>2320</v>
      </c>
      <c r="F1171" s="196" t="s">
        <v>2321</v>
      </c>
      <c r="G1171" s="197" t="s">
        <v>125</v>
      </c>
      <c r="H1171" s="198">
        <v>1</v>
      </c>
      <c r="I1171" s="199">
        <v>0</v>
      </c>
      <c r="J1171" s="199">
        <v>2550</v>
      </c>
      <c r="K1171" s="199">
        <f>ROUND(P1171*H1171,2)</f>
        <v>2550</v>
      </c>
      <c r="L1171" s="196" t="s">
        <v>126</v>
      </c>
      <c r="M1171" s="33"/>
      <c r="N1171" s="200" t="s">
        <v>1</v>
      </c>
      <c r="O1171" s="169" t="s">
        <v>37</v>
      </c>
      <c r="P1171" s="170">
        <f>I1171+J1171</f>
        <v>2550</v>
      </c>
      <c r="Q1171" s="170">
        <f>ROUND(I1171*H1171,2)</f>
        <v>0</v>
      </c>
      <c r="R1171" s="170">
        <f>ROUND(J1171*H1171,2)</f>
        <v>2550</v>
      </c>
      <c r="S1171" s="171">
        <v>0</v>
      </c>
      <c r="T1171" s="171">
        <f>S1171*H1171</f>
        <v>0</v>
      </c>
      <c r="U1171" s="171">
        <v>0</v>
      </c>
      <c r="V1171" s="171">
        <f>U1171*H1171</f>
        <v>0</v>
      </c>
      <c r="W1171" s="171">
        <v>0</v>
      </c>
      <c r="X1171" s="172">
        <f>W1171*H1171</f>
        <v>0</v>
      </c>
      <c r="Y1171" s="28"/>
      <c r="Z1171" s="28"/>
      <c r="AA1171" s="28"/>
      <c r="AB1171" s="28"/>
      <c r="AC1171" s="28"/>
      <c r="AD1171" s="28"/>
      <c r="AE1171" s="28"/>
      <c r="AR1171" s="173" t="s">
        <v>82</v>
      </c>
      <c r="AT1171" s="173" t="s">
        <v>1367</v>
      </c>
      <c r="AU1171" s="173" t="s">
        <v>82</v>
      </c>
      <c r="AY1171" s="14" t="s">
        <v>127</v>
      </c>
      <c r="BE1171" s="174">
        <f>IF(O1171="základní",K1171,0)</f>
        <v>2550</v>
      </c>
      <c r="BF1171" s="174">
        <f>IF(O1171="snížená",K1171,0)</f>
        <v>0</v>
      </c>
      <c r="BG1171" s="174">
        <f>IF(O1171="zákl. přenesená",K1171,0)</f>
        <v>0</v>
      </c>
      <c r="BH1171" s="174">
        <f>IF(O1171="sníž. přenesená",K1171,0)</f>
        <v>0</v>
      </c>
      <c r="BI1171" s="174">
        <f>IF(O1171="nulová",K1171,0)</f>
        <v>0</v>
      </c>
      <c r="BJ1171" s="14" t="s">
        <v>82</v>
      </c>
      <c r="BK1171" s="174">
        <f>ROUND(P1171*H1171,2)</f>
        <v>2550</v>
      </c>
      <c r="BL1171" s="14" t="s">
        <v>82</v>
      </c>
      <c r="BM1171" s="173" t="s">
        <v>2322</v>
      </c>
    </row>
    <row r="1172" spans="1:65" s="2" customFormat="1" ht="11.25">
      <c r="A1172" s="28"/>
      <c r="B1172" s="29"/>
      <c r="C1172" s="30"/>
      <c r="D1172" s="175" t="s">
        <v>129</v>
      </c>
      <c r="E1172" s="30"/>
      <c r="F1172" s="176" t="s">
        <v>2321</v>
      </c>
      <c r="G1172" s="30"/>
      <c r="H1172" s="30"/>
      <c r="I1172" s="30"/>
      <c r="J1172" s="30"/>
      <c r="K1172" s="30"/>
      <c r="L1172" s="30"/>
      <c r="M1172" s="33"/>
      <c r="N1172" s="177"/>
      <c r="O1172" s="178"/>
      <c r="P1172" s="65"/>
      <c r="Q1172" s="65"/>
      <c r="R1172" s="65"/>
      <c r="S1172" s="65"/>
      <c r="T1172" s="65"/>
      <c r="U1172" s="65"/>
      <c r="V1172" s="65"/>
      <c r="W1172" s="65"/>
      <c r="X1172" s="66"/>
      <c r="Y1172" s="28"/>
      <c r="Z1172" s="28"/>
      <c r="AA1172" s="28"/>
      <c r="AB1172" s="28"/>
      <c r="AC1172" s="28"/>
      <c r="AD1172" s="28"/>
      <c r="AE1172" s="28"/>
      <c r="AT1172" s="14" t="s">
        <v>129</v>
      </c>
      <c r="AU1172" s="14" t="s">
        <v>82</v>
      </c>
    </row>
    <row r="1173" spans="1:65" s="2" customFormat="1" ht="24.2" customHeight="1">
      <c r="A1173" s="28"/>
      <c r="B1173" s="29"/>
      <c r="C1173" s="194" t="s">
        <v>2323</v>
      </c>
      <c r="D1173" s="194" t="s">
        <v>1367</v>
      </c>
      <c r="E1173" s="195" t="s">
        <v>2324</v>
      </c>
      <c r="F1173" s="196" t="s">
        <v>2325</v>
      </c>
      <c r="G1173" s="197" t="s">
        <v>125</v>
      </c>
      <c r="H1173" s="198">
        <v>1</v>
      </c>
      <c r="I1173" s="199">
        <v>0</v>
      </c>
      <c r="J1173" s="199">
        <v>979</v>
      </c>
      <c r="K1173" s="199">
        <f>ROUND(P1173*H1173,2)</f>
        <v>979</v>
      </c>
      <c r="L1173" s="196" t="s">
        <v>126</v>
      </c>
      <c r="M1173" s="33"/>
      <c r="N1173" s="200" t="s">
        <v>1</v>
      </c>
      <c r="O1173" s="169" t="s">
        <v>37</v>
      </c>
      <c r="P1173" s="170">
        <f>I1173+J1173</f>
        <v>979</v>
      </c>
      <c r="Q1173" s="170">
        <f>ROUND(I1173*H1173,2)</f>
        <v>0</v>
      </c>
      <c r="R1173" s="170">
        <f>ROUND(J1173*H1173,2)</f>
        <v>979</v>
      </c>
      <c r="S1173" s="171">
        <v>0</v>
      </c>
      <c r="T1173" s="171">
        <f>S1173*H1173</f>
        <v>0</v>
      </c>
      <c r="U1173" s="171">
        <v>0</v>
      </c>
      <c r="V1173" s="171">
        <f>U1173*H1173</f>
        <v>0</v>
      </c>
      <c r="W1173" s="171">
        <v>0</v>
      </c>
      <c r="X1173" s="172">
        <f>W1173*H1173</f>
        <v>0</v>
      </c>
      <c r="Y1173" s="28"/>
      <c r="Z1173" s="28"/>
      <c r="AA1173" s="28"/>
      <c r="AB1173" s="28"/>
      <c r="AC1173" s="28"/>
      <c r="AD1173" s="28"/>
      <c r="AE1173" s="28"/>
      <c r="AR1173" s="173" t="s">
        <v>82</v>
      </c>
      <c r="AT1173" s="173" t="s">
        <v>1367</v>
      </c>
      <c r="AU1173" s="173" t="s">
        <v>82</v>
      </c>
      <c r="AY1173" s="14" t="s">
        <v>127</v>
      </c>
      <c r="BE1173" s="174">
        <f>IF(O1173="základní",K1173,0)</f>
        <v>979</v>
      </c>
      <c r="BF1173" s="174">
        <f>IF(O1173="snížená",K1173,0)</f>
        <v>0</v>
      </c>
      <c r="BG1173" s="174">
        <f>IF(O1173="zákl. přenesená",K1173,0)</f>
        <v>0</v>
      </c>
      <c r="BH1173" s="174">
        <f>IF(O1173="sníž. přenesená",K1173,0)</f>
        <v>0</v>
      </c>
      <c r="BI1173" s="174">
        <f>IF(O1173="nulová",K1173,0)</f>
        <v>0</v>
      </c>
      <c r="BJ1173" s="14" t="s">
        <v>82</v>
      </c>
      <c r="BK1173" s="174">
        <f>ROUND(P1173*H1173,2)</f>
        <v>979</v>
      </c>
      <c r="BL1173" s="14" t="s">
        <v>82</v>
      </c>
      <c r="BM1173" s="173" t="s">
        <v>2326</v>
      </c>
    </row>
    <row r="1174" spans="1:65" s="2" customFormat="1" ht="19.5">
      <c r="A1174" s="28"/>
      <c r="B1174" s="29"/>
      <c r="C1174" s="30"/>
      <c r="D1174" s="175" t="s">
        <v>129</v>
      </c>
      <c r="E1174" s="30"/>
      <c r="F1174" s="176" t="s">
        <v>2325</v>
      </c>
      <c r="G1174" s="30"/>
      <c r="H1174" s="30"/>
      <c r="I1174" s="30"/>
      <c r="J1174" s="30"/>
      <c r="K1174" s="30"/>
      <c r="L1174" s="30"/>
      <c r="M1174" s="33"/>
      <c r="N1174" s="177"/>
      <c r="O1174" s="178"/>
      <c r="P1174" s="65"/>
      <c r="Q1174" s="65"/>
      <c r="R1174" s="65"/>
      <c r="S1174" s="65"/>
      <c r="T1174" s="65"/>
      <c r="U1174" s="65"/>
      <c r="V1174" s="65"/>
      <c r="W1174" s="65"/>
      <c r="X1174" s="66"/>
      <c r="Y1174" s="28"/>
      <c r="Z1174" s="28"/>
      <c r="AA1174" s="28"/>
      <c r="AB1174" s="28"/>
      <c r="AC1174" s="28"/>
      <c r="AD1174" s="28"/>
      <c r="AE1174" s="28"/>
      <c r="AT1174" s="14" t="s">
        <v>129</v>
      </c>
      <c r="AU1174" s="14" t="s">
        <v>82</v>
      </c>
    </row>
    <row r="1175" spans="1:65" s="2" customFormat="1" ht="24.2" customHeight="1">
      <c r="A1175" s="28"/>
      <c r="B1175" s="29"/>
      <c r="C1175" s="194" t="s">
        <v>2327</v>
      </c>
      <c r="D1175" s="194" t="s">
        <v>1367</v>
      </c>
      <c r="E1175" s="195" t="s">
        <v>2328</v>
      </c>
      <c r="F1175" s="196" t="s">
        <v>2329</v>
      </c>
      <c r="G1175" s="197" t="s">
        <v>125</v>
      </c>
      <c r="H1175" s="198">
        <v>1</v>
      </c>
      <c r="I1175" s="199">
        <v>0</v>
      </c>
      <c r="J1175" s="199">
        <v>3190</v>
      </c>
      <c r="K1175" s="199">
        <f>ROUND(P1175*H1175,2)</f>
        <v>3190</v>
      </c>
      <c r="L1175" s="196" t="s">
        <v>126</v>
      </c>
      <c r="M1175" s="33"/>
      <c r="N1175" s="200" t="s">
        <v>1</v>
      </c>
      <c r="O1175" s="169" t="s">
        <v>37</v>
      </c>
      <c r="P1175" s="170">
        <f>I1175+J1175</f>
        <v>3190</v>
      </c>
      <c r="Q1175" s="170">
        <f>ROUND(I1175*H1175,2)</f>
        <v>0</v>
      </c>
      <c r="R1175" s="170">
        <f>ROUND(J1175*H1175,2)</f>
        <v>3190</v>
      </c>
      <c r="S1175" s="171">
        <v>0</v>
      </c>
      <c r="T1175" s="171">
        <f>S1175*H1175</f>
        <v>0</v>
      </c>
      <c r="U1175" s="171">
        <v>0</v>
      </c>
      <c r="V1175" s="171">
        <f>U1175*H1175</f>
        <v>0</v>
      </c>
      <c r="W1175" s="171">
        <v>0</v>
      </c>
      <c r="X1175" s="172">
        <f>W1175*H1175</f>
        <v>0</v>
      </c>
      <c r="Y1175" s="28"/>
      <c r="Z1175" s="28"/>
      <c r="AA1175" s="28"/>
      <c r="AB1175" s="28"/>
      <c r="AC1175" s="28"/>
      <c r="AD1175" s="28"/>
      <c r="AE1175" s="28"/>
      <c r="AR1175" s="173" t="s">
        <v>82</v>
      </c>
      <c r="AT1175" s="173" t="s">
        <v>1367</v>
      </c>
      <c r="AU1175" s="173" t="s">
        <v>82</v>
      </c>
      <c r="AY1175" s="14" t="s">
        <v>127</v>
      </c>
      <c r="BE1175" s="174">
        <f>IF(O1175="základní",K1175,0)</f>
        <v>3190</v>
      </c>
      <c r="BF1175" s="174">
        <f>IF(O1175="snížená",K1175,0)</f>
        <v>0</v>
      </c>
      <c r="BG1175" s="174">
        <f>IF(O1175="zákl. přenesená",K1175,0)</f>
        <v>0</v>
      </c>
      <c r="BH1175" s="174">
        <f>IF(O1175="sníž. přenesená",K1175,0)</f>
        <v>0</v>
      </c>
      <c r="BI1175" s="174">
        <f>IF(O1175="nulová",K1175,0)</f>
        <v>0</v>
      </c>
      <c r="BJ1175" s="14" t="s">
        <v>82</v>
      </c>
      <c r="BK1175" s="174">
        <f>ROUND(P1175*H1175,2)</f>
        <v>3190</v>
      </c>
      <c r="BL1175" s="14" t="s">
        <v>82</v>
      </c>
      <c r="BM1175" s="173" t="s">
        <v>2330</v>
      </c>
    </row>
    <row r="1176" spans="1:65" s="2" customFormat="1" ht="11.25">
      <c r="A1176" s="28"/>
      <c r="B1176" s="29"/>
      <c r="C1176" s="30"/>
      <c r="D1176" s="175" t="s">
        <v>129</v>
      </c>
      <c r="E1176" s="30"/>
      <c r="F1176" s="176" t="s">
        <v>2329</v>
      </c>
      <c r="G1176" s="30"/>
      <c r="H1176" s="30"/>
      <c r="I1176" s="30"/>
      <c r="J1176" s="30"/>
      <c r="K1176" s="30"/>
      <c r="L1176" s="30"/>
      <c r="M1176" s="33"/>
      <c r="N1176" s="177"/>
      <c r="O1176" s="178"/>
      <c r="P1176" s="65"/>
      <c r="Q1176" s="65"/>
      <c r="R1176" s="65"/>
      <c r="S1176" s="65"/>
      <c r="T1176" s="65"/>
      <c r="U1176" s="65"/>
      <c r="V1176" s="65"/>
      <c r="W1176" s="65"/>
      <c r="X1176" s="66"/>
      <c r="Y1176" s="28"/>
      <c r="Z1176" s="28"/>
      <c r="AA1176" s="28"/>
      <c r="AB1176" s="28"/>
      <c r="AC1176" s="28"/>
      <c r="AD1176" s="28"/>
      <c r="AE1176" s="28"/>
      <c r="AT1176" s="14" t="s">
        <v>129</v>
      </c>
      <c r="AU1176" s="14" t="s">
        <v>82</v>
      </c>
    </row>
    <row r="1177" spans="1:65" s="2" customFormat="1" ht="24">
      <c r="A1177" s="28"/>
      <c r="B1177" s="29"/>
      <c r="C1177" s="194" t="s">
        <v>2331</v>
      </c>
      <c r="D1177" s="194" t="s">
        <v>1367</v>
      </c>
      <c r="E1177" s="195" t="s">
        <v>2332</v>
      </c>
      <c r="F1177" s="196" t="s">
        <v>2333</v>
      </c>
      <c r="G1177" s="197" t="s">
        <v>125</v>
      </c>
      <c r="H1177" s="198">
        <v>1</v>
      </c>
      <c r="I1177" s="199">
        <v>0</v>
      </c>
      <c r="J1177" s="199">
        <v>33400</v>
      </c>
      <c r="K1177" s="199">
        <f>ROUND(P1177*H1177,2)</f>
        <v>33400</v>
      </c>
      <c r="L1177" s="196" t="s">
        <v>126</v>
      </c>
      <c r="M1177" s="33"/>
      <c r="N1177" s="200" t="s">
        <v>1</v>
      </c>
      <c r="O1177" s="169" t="s">
        <v>37</v>
      </c>
      <c r="P1177" s="170">
        <f>I1177+J1177</f>
        <v>33400</v>
      </c>
      <c r="Q1177" s="170">
        <f>ROUND(I1177*H1177,2)</f>
        <v>0</v>
      </c>
      <c r="R1177" s="170">
        <f>ROUND(J1177*H1177,2)</f>
        <v>33400</v>
      </c>
      <c r="S1177" s="171">
        <v>0</v>
      </c>
      <c r="T1177" s="171">
        <f>S1177*H1177</f>
        <v>0</v>
      </c>
      <c r="U1177" s="171">
        <v>0</v>
      </c>
      <c r="V1177" s="171">
        <f>U1177*H1177</f>
        <v>0</v>
      </c>
      <c r="W1177" s="171">
        <v>0</v>
      </c>
      <c r="X1177" s="172">
        <f>W1177*H1177</f>
        <v>0</v>
      </c>
      <c r="Y1177" s="28"/>
      <c r="Z1177" s="28"/>
      <c r="AA1177" s="28"/>
      <c r="AB1177" s="28"/>
      <c r="AC1177" s="28"/>
      <c r="AD1177" s="28"/>
      <c r="AE1177" s="28"/>
      <c r="AR1177" s="173" t="s">
        <v>82</v>
      </c>
      <c r="AT1177" s="173" t="s">
        <v>1367</v>
      </c>
      <c r="AU1177" s="173" t="s">
        <v>82</v>
      </c>
      <c r="AY1177" s="14" t="s">
        <v>127</v>
      </c>
      <c r="BE1177" s="174">
        <f>IF(O1177="základní",K1177,0)</f>
        <v>33400</v>
      </c>
      <c r="BF1177" s="174">
        <f>IF(O1177="snížená",K1177,0)</f>
        <v>0</v>
      </c>
      <c r="BG1177" s="174">
        <f>IF(O1177="zákl. přenesená",K1177,0)</f>
        <v>0</v>
      </c>
      <c r="BH1177" s="174">
        <f>IF(O1177="sníž. přenesená",K1177,0)</f>
        <v>0</v>
      </c>
      <c r="BI1177" s="174">
        <f>IF(O1177="nulová",K1177,0)</f>
        <v>0</v>
      </c>
      <c r="BJ1177" s="14" t="s">
        <v>82</v>
      </c>
      <c r="BK1177" s="174">
        <f>ROUND(P1177*H1177,2)</f>
        <v>33400</v>
      </c>
      <c r="BL1177" s="14" t="s">
        <v>82</v>
      </c>
      <c r="BM1177" s="173" t="s">
        <v>2334</v>
      </c>
    </row>
    <row r="1178" spans="1:65" s="2" customFormat="1" ht="11.25">
      <c r="A1178" s="28"/>
      <c r="B1178" s="29"/>
      <c r="C1178" s="30"/>
      <c r="D1178" s="175" t="s">
        <v>129</v>
      </c>
      <c r="E1178" s="30"/>
      <c r="F1178" s="176" t="s">
        <v>2333</v>
      </c>
      <c r="G1178" s="30"/>
      <c r="H1178" s="30"/>
      <c r="I1178" s="30"/>
      <c r="J1178" s="30"/>
      <c r="K1178" s="30"/>
      <c r="L1178" s="30"/>
      <c r="M1178" s="33"/>
      <c r="N1178" s="177"/>
      <c r="O1178" s="178"/>
      <c r="P1178" s="65"/>
      <c r="Q1178" s="65"/>
      <c r="R1178" s="65"/>
      <c r="S1178" s="65"/>
      <c r="T1178" s="65"/>
      <c r="U1178" s="65"/>
      <c r="V1178" s="65"/>
      <c r="W1178" s="65"/>
      <c r="X1178" s="66"/>
      <c r="Y1178" s="28"/>
      <c r="Z1178" s="28"/>
      <c r="AA1178" s="28"/>
      <c r="AB1178" s="28"/>
      <c r="AC1178" s="28"/>
      <c r="AD1178" s="28"/>
      <c r="AE1178" s="28"/>
      <c r="AT1178" s="14" t="s">
        <v>129</v>
      </c>
      <c r="AU1178" s="14" t="s">
        <v>82</v>
      </c>
    </row>
    <row r="1179" spans="1:65" s="2" customFormat="1" ht="24">
      <c r="A1179" s="28"/>
      <c r="B1179" s="29"/>
      <c r="C1179" s="194" t="s">
        <v>2335</v>
      </c>
      <c r="D1179" s="194" t="s">
        <v>1367</v>
      </c>
      <c r="E1179" s="195" t="s">
        <v>2336</v>
      </c>
      <c r="F1179" s="196" t="s">
        <v>2337</v>
      </c>
      <c r="G1179" s="197" t="s">
        <v>125</v>
      </c>
      <c r="H1179" s="198">
        <v>1</v>
      </c>
      <c r="I1179" s="199">
        <v>0</v>
      </c>
      <c r="J1179" s="199">
        <v>71.8</v>
      </c>
      <c r="K1179" s="199">
        <f>ROUND(P1179*H1179,2)</f>
        <v>71.8</v>
      </c>
      <c r="L1179" s="196" t="s">
        <v>126</v>
      </c>
      <c r="M1179" s="33"/>
      <c r="N1179" s="200" t="s">
        <v>1</v>
      </c>
      <c r="O1179" s="169" t="s">
        <v>37</v>
      </c>
      <c r="P1179" s="170">
        <f>I1179+J1179</f>
        <v>71.8</v>
      </c>
      <c r="Q1179" s="170">
        <f>ROUND(I1179*H1179,2)</f>
        <v>0</v>
      </c>
      <c r="R1179" s="170">
        <f>ROUND(J1179*H1179,2)</f>
        <v>71.8</v>
      </c>
      <c r="S1179" s="171">
        <v>0</v>
      </c>
      <c r="T1179" s="171">
        <f>S1179*H1179</f>
        <v>0</v>
      </c>
      <c r="U1179" s="171">
        <v>0</v>
      </c>
      <c r="V1179" s="171">
        <f>U1179*H1179</f>
        <v>0</v>
      </c>
      <c r="W1179" s="171">
        <v>0</v>
      </c>
      <c r="X1179" s="172">
        <f>W1179*H1179</f>
        <v>0</v>
      </c>
      <c r="Y1179" s="28"/>
      <c r="Z1179" s="28"/>
      <c r="AA1179" s="28"/>
      <c r="AB1179" s="28"/>
      <c r="AC1179" s="28"/>
      <c r="AD1179" s="28"/>
      <c r="AE1179" s="28"/>
      <c r="AR1179" s="173" t="s">
        <v>82</v>
      </c>
      <c r="AT1179" s="173" t="s">
        <v>1367</v>
      </c>
      <c r="AU1179" s="173" t="s">
        <v>82</v>
      </c>
      <c r="AY1179" s="14" t="s">
        <v>127</v>
      </c>
      <c r="BE1179" s="174">
        <f>IF(O1179="základní",K1179,0)</f>
        <v>71.8</v>
      </c>
      <c r="BF1179" s="174">
        <f>IF(O1179="snížená",K1179,0)</f>
        <v>0</v>
      </c>
      <c r="BG1179" s="174">
        <f>IF(O1179="zákl. přenesená",K1179,0)</f>
        <v>0</v>
      </c>
      <c r="BH1179" s="174">
        <f>IF(O1179="sníž. přenesená",K1179,0)</f>
        <v>0</v>
      </c>
      <c r="BI1179" s="174">
        <f>IF(O1179="nulová",K1179,0)</f>
        <v>0</v>
      </c>
      <c r="BJ1179" s="14" t="s">
        <v>82</v>
      </c>
      <c r="BK1179" s="174">
        <f>ROUND(P1179*H1179,2)</f>
        <v>71.8</v>
      </c>
      <c r="BL1179" s="14" t="s">
        <v>82</v>
      </c>
      <c r="BM1179" s="173" t="s">
        <v>2338</v>
      </c>
    </row>
    <row r="1180" spans="1:65" s="2" customFormat="1" ht="11.25">
      <c r="A1180" s="28"/>
      <c r="B1180" s="29"/>
      <c r="C1180" s="30"/>
      <c r="D1180" s="175" t="s">
        <v>129</v>
      </c>
      <c r="E1180" s="30"/>
      <c r="F1180" s="176" t="s">
        <v>2337</v>
      </c>
      <c r="G1180" s="30"/>
      <c r="H1180" s="30"/>
      <c r="I1180" s="30"/>
      <c r="J1180" s="30"/>
      <c r="K1180" s="30"/>
      <c r="L1180" s="30"/>
      <c r="M1180" s="33"/>
      <c r="N1180" s="177"/>
      <c r="O1180" s="178"/>
      <c r="P1180" s="65"/>
      <c r="Q1180" s="65"/>
      <c r="R1180" s="65"/>
      <c r="S1180" s="65"/>
      <c r="T1180" s="65"/>
      <c r="U1180" s="65"/>
      <c r="V1180" s="65"/>
      <c r="W1180" s="65"/>
      <c r="X1180" s="66"/>
      <c r="Y1180" s="28"/>
      <c r="Z1180" s="28"/>
      <c r="AA1180" s="28"/>
      <c r="AB1180" s="28"/>
      <c r="AC1180" s="28"/>
      <c r="AD1180" s="28"/>
      <c r="AE1180" s="28"/>
      <c r="AT1180" s="14" t="s">
        <v>129</v>
      </c>
      <c r="AU1180" s="14" t="s">
        <v>82</v>
      </c>
    </row>
    <row r="1181" spans="1:65" s="2" customFormat="1" ht="24.2" customHeight="1">
      <c r="A1181" s="28"/>
      <c r="B1181" s="29"/>
      <c r="C1181" s="194" t="s">
        <v>2339</v>
      </c>
      <c r="D1181" s="194" t="s">
        <v>1367</v>
      </c>
      <c r="E1181" s="195" t="s">
        <v>2340</v>
      </c>
      <c r="F1181" s="196" t="s">
        <v>2341</v>
      </c>
      <c r="G1181" s="197" t="s">
        <v>125</v>
      </c>
      <c r="H1181" s="198">
        <v>232</v>
      </c>
      <c r="I1181" s="199">
        <v>0</v>
      </c>
      <c r="J1181" s="199">
        <v>70.900000000000006</v>
      </c>
      <c r="K1181" s="199">
        <f>ROUND(P1181*H1181,2)</f>
        <v>16448.8</v>
      </c>
      <c r="L1181" s="196" t="s">
        <v>126</v>
      </c>
      <c r="M1181" s="33"/>
      <c r="N1181" s="200" t="s">
        <v>1</v>
      </c>
      <c r="O1181" s="169" t="s">
        <v>37</v>
      </c>
      <c r="P1181" s="170">
        <f>I1181+J1181</f>
        <v>70.900000000000006</v>
      </c>
      <c r="Q1181" s="170">
        <f>ROUND(I1181*H1181,2)</f>
        <v>0</v>
      </c>
      <c r="R1181" s="170">
        <f>ROUND(J1181*H1181,2)</f>
        <v>16448.8</v>
      </c>
      <c r="S1181" s="171">
        <v>0</v>
      </c>
      <c r="T1181" s="171">
        <f>S1181*H1181</f>
        <v>0</v>
      </c>
      <c r="U1181" s="171">
        <v>0</v>
      </c>
      <c r="V1181" s="171">
        <f>U1181*H1181</f>
        <v>0</v>
      </c>
      <c r="W1181" s="171">
        <v>0</v>
      </c>
      <c r="X1181" s="172">
        <f>W1181*H1181</f>
        <v>0</v>
      </c>
      <c r="Y1181" s="28"/>
      <c r="Z1181" s="28"/>
      <c r="AA1181" s="28"/>
      <c r="AB1181" s="28"/>
      <c r="AC1181" s="28"/>
      <c r="AD1181" s="28"/>
      <c r="AE1181" s="28"/>
      <c r="AR1181" s="173" t="s">
        <v>82</v>
      </c>
      <c r="AT1181" s="173" t="s">
        <v>1367</v>
      </c>
      <c r="AU1181" s="173" t="s">
        <v>82</v>
      </c>
      <c r="AY1181" s="14" t="s">
        <v>127</v>
      </c>
      <c r="BE1181" s="174">
        <f>IF(O1181="základní",K1181,0)</f>
        <v>16448.8</v>
      </c>
      <c r="BF1181" s="174">
        <f>IF(O1181="snížená",K1181,0)</f>
        <v>0</v>
      </c>
      <c r="BG1181" s="174">
        <f>IF(O1181="zákl. přenesená",K1181,0)</f>
        <v>0</v>
      </c>
      <c r="BH1181" s="174">
        <f>IF(O1181="sníž. přenesená",K1181,0)</f>
        <v>0</v>
      </c>
      <c r="BI1181" s="174">
        <f>IF(O1181="nulová",K1181,0)</f>
        <v>0</v>
      </c>
      <c r="BJ1181" s="14" t="s">
        <v>82</v>
      </c>
      <c r="BK1181" s="174">
        <f>ROUND(P1181*H1181,2)</f>
        <v>16448.8</v>
      </c>
      <c r="BL1181" s="14" t="s">
        <v>82</v>
      </c>
      <c r="BM1181" s="173" t="s">
        <v>2342</v>
      </c>
    </row>
    <row r="1182" spans="1:65" s="2" customFormat="1" ht="11.25">
      <c r="A1182" s="28"/>
      <c r="B1182" s="29"/>
      <c r="C1182" s="30"/>
      <c r="D1182" s="175" t="s">
        <v>129</v>
      </c>
      <c r="E1182" s="30"/>
      <c r="F1182" s="176" t="s">
        <v>2341</v>
      </c>
      <c r="G1182" s="30"/>
      <c r="H1182" s="30"/>
      <c r="I1182" s="30"/>
      <c r="J1182" s="30"/>
      <c r="K1182" s="30"/>
      <c r="L1182" s="30"/>
      <c r="M1182" s="33"/>
      <c r="N1182" s="177"/>
      <c r="O1182" s="178"/>
      <c r="P1182" s="65"/>
      <c r="Q1182" s="65"/>
      <c r="R1182" s="65"/>
      <c r="S1182" s="65"/>
      <c r="T1182" s="65"/>
      <c r="U1182" s="65"/>
      <c r="V1182" s="65"/>
      <c r="W1182" s="65"/>
      <c r="X1182" s="66"/>
      <c r="Y1182" s="28"/>
      <c r="Z1182" s="28"/>
      <c r="AA1182" s="28"/>
      <c r="AB1182" s="28"/>
      <c r="AC1182" s="28"/>
      <c r="AD1182" s="28"/>
      <c r="AE1182" s="28"/>
      <c r="AT1182" s="14" t="s">
        <v>129</v>
      </c>
      <c r="AU1182" s="14" t="s">
        <v>82</v>
      </c>
    </row>
    <row r="1183" spans="1:65" s="2" customFormat="1" ht="24.2" customHeight="1">
      <c r="A1183" s="28"/>
      <c r="B1183" s="29"/>
      <c r="C1183" s="194" t="s">
        <v>2343</v>
      </c>
      <c r="D1183" s="194" t="s">
        <v>1367</v>
      </c>
      <c r="E1183" s="195" t="s">
        <v>2344</v>
      </c>
      <c r="F1183" s="196" t="s">
        <v>2345</v>
      </c>
      <c r="G1183" s="197" t="s">
        <v>125</v>
      </c>
      <c r="H1183" s="198">
        <v>120</v>
      </c>
      <c r="I1183" s="199">
        <v>0</v>
      </c>
      <c r="J1183" s="199">
        <v>3840</v>
      </c>
      <c r="K1183" s="199">
        <f>ROUND(P1183*H1183,2)</f>
        <v>460800</v>
      </c>
      <c r="L1183" s="196" t="s">
        <v>126</v>
      </c>
      <c r="M1183" s="33"/>
      <c r="N1183" s="200" t="s">
        <v>1</v>
      </c>
      <c r="O1183" s="169" t="s">
        <v>37</v>
      </c>
      <c r="P1183" s="170">
        <f>I1183+J1183</f>
        <v>3840</v>
      </c>
      <c r="Q1183" s="170">
        <f>ROUND(I1183*H1183,2)</f>
        <v>0</v>
      </c>
      <c r="R1183" s="170">
        <f>ROUND(J1183*H1183,2)</f>
        <v>460800</v>
      </c>
      <c r="S1183" s="171">
        <v>0</v>
      </c>
      <c r="T1183" s="171">
        <f>S1183*H1183</f>
        <v>0</v>
      </c>
      <c r="U1183" s="171">
        <v>0</v>
      </c>
      <c r="V1183" s="171">
        <f>U1183*H1183</f>
        <v>0</v>
      </c>
      <c r="W1183" s="171">
        <v>0</v>
      </c>
      <c r="X1183" s="172">
        <f>W1183*H1183</f>
        <v>0</v>
      </c>
      <c r="Y1183" s="28"/>
      <c r="Z1183" s="28"/>
      <c r="AA1183" s="28"/>
      <c r="AB1183" s="28"/>
      <c r="AC1183" s="28"/>
      <c r="AD1183" s="28"/>
      <c r="AE1183" s="28"/>
      <c r="AR1183" s="173" t="s">
        <v>82</v>
      </c>
      <c r="AT1183" s="173" t="s">
        <v>1367</v>
      </c>
      <c r="AU1183" s="173" t="s">
        <v>82</v>
      </c>
      <c r="AY1183" s="14" t="s">
        <v>127</v>
      </c>
      <c r="BE1183" s="174">
        <f>IF(O1183="základní",K1183,0)</f>
        <v>460800</v>
      </c>
      <c r="BF1183" s="174">
        <f>IF(O1183="snížená",K1183,0)</f>
        <v>0</v>
      </c>
      <c r="BG1183" s="174">
        <f>IF(O1183="zákl. přenesená",K1183,0)</f>
        <v>0</v>
      </c>
      <c r="BH1183" s="174">
        <f>IF(O1183="sníž. přenesená",K1183,0)</f>
        <v>0</v>
      </c>
      <c r="BI1183" s="174">
        <f>IF(O1183="nulová",K1183,0)</f>
        <v>0</v>
      </c>
      <c r="BJ1183" s="14" t="s">
        <v>82</v>
      </c>
      <c r="BK1183" s="174">
        <f>ROUND(P1183*H1183,2)</f>
        <v>460800</v>
      </c>
      <c r="BL1183" s="14" t="s">
        <v>82</v>
      </c>
      <c r="BM1183" s="173" t="s">
        <v>2346</v>
      </c>
    </row>
    <row r="1184" spans="1:65" s="2" customFormat="1" ht="19.5">
      <c r="A1184" s="28"/>
      <c r="B1184" s="29"/>
      <c r="C1184" s="30"/>
      <c r="D1184" s="175" t="s">
        <v>129</v>
      </c>
      <c r="E1184" s="30"/>
      <c r="F1184" s="176" t="s">
        <v>2345</v>
      </c>
      <c r="G1184" s="30"/>
      <c r="H1184" s="30"/>
      <c r="I1184" s="30"/>
      <c r="J1184" s="30"/>
      <c r="K1184" s="30"/>
      <c r="L1184" s="30"/>
      <c r="M1184" s="33"/>
      <c r="N1184" s="177"/>
      <c r="O1184" s="178"/>
      <c r="P1184" s="65"/>
      <c r="Q1184" s="65"/>
      <c r="R1184" s="65"/>
      <c r="S1184" s="65"/>
      <c r="T1184" s="65"/>
      <c r="U1184" s="65"/>
      <c r="V1184" s="65"/>
      <c r="W1184" s="65"/>
      <c r="X1184" s="66"/>
      <c r="Y1184" s="28"/>
      <c r="Z1184" s="28"/>
      <c r="AA1184" s="28"/>
      <c r="AB1184" s="28"/>
      <c r="AC1184" s="28"/>
      <c r="AD1184" s="28"/>
      <c r="AE1184" s="28"/>
      <c r="AT1184" s="14" t="s">
        <v>129</v>
      </c>
      <c r="AU1184" s="14" t="s">
        <v>82</v>
      </c>
    </row>
    <row r="1185" spans="1:65" s="2" customFormat="1" ht="24.2" customHeight="1">
      <c r="A1185" s="28"/>
      <c r="B1185" s="29"/>
      <c r="C1185" s="194" t="s">
        <v>2347</v>
      </c>
      <c r="D1185" s="194" t="s">
        <v>1367</v>
      </c>
      <c r="E1185" s="195" t="s">
        <v>2348</v>
      </c>
      <c r="F1185" s="196" t="s">
        <v>2349</v>
      </c>
      <c r="G1185" s="197" t="s">
        <v>2350</v>
      </c>
      <c r="H1185" s="198">
        <v>1</v>
      </c>
      <c r="I1185" s="199">
        <v>0</v>
      </c>
      <c r="J1185" s="199">
        <v>19500</v>
      </c>
      <c r="K1185" s="199">
        <f>ROUND(P1185*H1185,2)</f>
        <v>19500</v>
      </c>
      <c r="L1185" s="196" t="s">
        <v>126</v>
      </c>
      <c r="M1185" s="33"/>
      <c r="N1185" s="200" t="s">
        <v>1</v>
      </c>
      <c r="O1185" s="169" t="s">
        <v>37</v>
      </c>
      <c r="P1185" s="170">
        <f>I1185+J1185</f>
        <v>19500</v>
      </c>
      <c r="Q1185" s="170">
        <f>ROUND(I1185*H1185,2)</f>
        <v>0</v>
      </c>
      <c r="R1185" s="170">
        <f>ROUND(J1185*H1185,2)</f>
        <v>19500</v>
      </c>
      <c r="S1185" s="171">
        <v>0</v>
      </c>
      <c r="T1185" s="171">
        <f>S1185*H1185</f>
        <v>0</v>
      </c>
      <c r="U1185" s="171">
        <v>0</v>
      </c>
      <c r="V1185" s="171">
        <f>U1185*H1185</f>
        <v>0</v>
      </c>
      <c r="W1185" s="171">
        <v>0</v>
      </c>
      <c r="X1185" s="172">
        <f>W1185*H1185</f>
        <v>0</v>
      </c>
      <c r="Y1185" s="28"/>
      <c r="Z1185" s="28"/>
      <c r="AA1185" s="28"/>
      <c r="AB1185" s="28"/>
      <c r="AC1185" s="28"/>
      <c r="AD1185" s="28"/>
      <c r="AE1185" s="28"/>
      <c r="AR1185" s="173" t="s">
        <v>82</v>
      </c>
      <c r="AT1185" s="173" t="s">
        <v>1367</v>
      </c>
      <c r="AU1185" s="173" t="s">
        <v>82</v>
      </c>
      <c r="AY1185" s="14" t="s">
        <v>127</v>
      </c>
      <c r="BE1185" s="174">
        <f>IF(O1185="základní",K1185,0)</f>
        <v>19500</v>
      </c>
      <c r="BF1185" s="174">
        <f>IF(O1185="snížená",K1185,0)</f>
        <v>0</v>
      </c>
      <c r="BG1185" s="174">
        <f>IF(O1185="zákl. přenesená",K1185,0)</f>
        <v>0</v>
      </c>
      <c r="BH1185" s="174">
        <f>IF(O1185="sníž. přenesená",K1185,0)</f>
        <v>0</v>
      </c>
      <c r="BI1185" s="174">
        <f>IF(O1185="nulová",K1185,0)</f>
        <v>0</v>
      </c>
      <c r="BJ1185" s="14" t="s">
        <v>82</v>
      </c>
      <c r="BK1185" s="174">
        <f>ROUND(P1185*H1185,2)</f>
        <v>19500</v>
      </c>
      <c r="BL1185" s="14" t="s">
        <v>82</v>
      </c>
      <c r="BM1185" s="173" t="s">
        <v>2351</v>
      </c>
    </row>
    <row r="1186" spans="1:65" s="2" customFormat="1" ht="11.25">
      <c r="A1186" s="28"/>
      <c r="B1186" s="29"/>
      <c r="C1186" s="30"/>
      <c r="D1186" s="175" t="s">
        <v>129</v>
      </c>
      <c r="E1186" s="30"/>
      <c r="F1186" s="176" t="s">
        <v>2349</v>
      </c>
      <c r="G1186" s="30"/>
      <c r="H1186" s="30"/>
      <c r="I1186" s="30"/>
      <c r="J1186" s="30"/>
      <c r="K1186" s="30"/>
      <c r="L1186" s="30"/>
      <c r="M1186" s="33"/>
      <c r="N1186" s="177"/>
      <c r="O1186" s="178"/>
      <c r="P1186" s="65"/>
      <c r="Q1186" s="65"/>
      <c r="R1186" s="65"/>
      <c r="S1186" s="65"/>
      <c r="T1186" s="65"/>
      <c r="U1186" s="65"/>
      <c r="V1186" s="65"/>
      <c r="W1186" s="65"/>
      <c r="X1186" s="66"/>
      <c r="Y1186" s="28"/>
      <c r="Z1186" s="28"/>
      <c r="AA1186" s="28"/>
      <c r="AB1186" s="28"/>
      <c r="AC1186" s="28"/>
      <c r="AD1186" s="28"/>
      <c r="AE1186" s="28"/>
      <c r="AT1186" s="14" t="s">
        <v>129</v>
      </c>
      <c r="AU1186" s="14" t="s">
        <v>82</v>
      </c>
    </row>
    <row r="1187" spans="1:65" s="2" customFormat="1" ht="24.2" customHeight="1">
      <c r="A1187" s="28"/>
      <c r="B1187" s="29"/>
      <c r="C1187" s="194" t="s">
        <v>2352</v>
      </c>
      <c r="D1187" s="194" t="s">
        <v>1367</v>
      </c>
      <c r="E1187" s="195" t="s">
        <v>2353</v>
      </c>
      <c r="F1187" s="196" t="s">
        <v>2354</v>
      </c>
      <c r="G1187" s="197" t="s">
        <v>125</v>
      </c>
      <c r="H1187" s="198">
        <v>1</v>
      </c>
      <c r="I1187" s="199">
        <v>0</v>
      </c>
      <c r="J1187" s="199">
        <v>7660</v>
      </c>
      <c r="K1187" s="199">
        <f>ROUND(P1187*H1187,2)</f>
        <v>7660</v>
      </c>
      <c r="L1187" s="196" t="s">
        <v>126</v>
      </c>
      <c r="M1187" s="33"/>
      <c r="N1187" s="200" t="s">
        <v>1</v>
      </c>
      <c r="O1187" s="169" t="s">
        <v>37</v>
      </c>
      <c r="P1187" s="170">
        <f>I1187+J1187</f>
        <v>7660</v>
      </c>
      <c r="Q1187" s="170">
        <f>ROUND(I1187*H1187,2)</f>
        <v>0</v>
      </c>
      <c r="R1187" s="170">
        <f>ROUND(J1187*H1187,2)</f>
        <v>7660</v>
      </c>
      <c r="S1187" s="171">
        <v>0</v>
      </c>
      <c r="T1187" s="171">
        <f>S1187*H1187</f>
        <v>0</v>
      </c>
      <c r="U1187" s="171">
        <v>0</v>
      </c>
      <c r="V1187" s="171">
        <f>U1187*H1187</f>
        <v>0</v>
      </c>
      <c r="W1187" s="171">
        <v>0</v>
      </c>
      <c r="X1187" s="172">
        <f>W1187*H1187</f>
        <v>0</v>
      </c>
      <c r="Y1187" s="28"/>
      <c r="Z1187" s="28"/>
      <c r="AA1187" s="28"/>
      <c r="AB1187" s="28"/>
      <c r="AC1187" s="28"/>
      <c r="AD1187" s="28"/>
      <c r="AE1187" s="28"/>
      <c r="AR1187" s="173" t="s">
        <v>82</v>
      </c>
      <c r="AT1187" s="173" t="s">
        <v>1367</v>
      </c>
      <c r="AU1187" s="173" t="s">
        <v>82</v>
      </c>
      <c r="AY1187" s="14" t="s">
        <v>127</v>
      </c>
      <c r="BE1187" s="174">
        <f>IF(O1187="základní",K1187,0)</f>
        <v>7660</v>
      </c>
      <c r="BF1187" s="174">
        <f>IF(O1187="snížená",K1187,0)</f>
        <v>0</v>
      </c>
      <c r="BG1187" s="174">
        <f>IF(O1187="zákl. přenesená",K1187,0)</f>
        <v>0</v>
      </c>
      <c r="BH1187" s="174">
        <f>IF(O1187="sníž. přenesená",K1187,0)</f>
        <v>0</v>
      </c>
      <c r="BI1187" s="174">
        <f>IF(O1187="nulová",K1187,0)</f>
        <v>0</v>
      </c>
      <c r="BJ1187" s="14" t="s">
        <v>82</v>
      </c>
      <c r="BK1187" s="174">
        <f>ROUND(P1187*H1187,2)</f>
        <v>7660</v>
      </c>
      <c r="BL1187" s="14" t="s">
        <v>82</v>
      </c>
      <c r="BM1187" s="173" t="s">
        <v>2355</v>
      </c>
    </row>
    <row r="1188" spans="1:65" s="2" customFormat="1" ht="48.75">
      <c r="A1188" s="28"/>
      <c r="B1188" s="29"/>
      <c r="C1188" s="30"/>
      <c r="D1188" s="175" t="s">
        <v>129</v>
      </c>
      <c r="E1188" s="30"/>
      <c r="F1188" s="176" t="s">
        <v>2356</v>
      </c>
      <c r="G1188" s="30"/>
      <c r="H1188" s="30"/>
      <c r="I1188" s="30"/>
      <c r="J1188" s="30"/>
      <c r="K1188" s="30"/>
      <c r="L1188" s="30"/>
      <c r="M1188" s="33"/>
      <c r="N1188" s="177"/>
      <c r="O1188" s="178"/>
      <c r="P1188" s="65"/>
      <c r="Q1188" s="65"/>
      <c r="R1188" s="65"/>
      <c r="S1188" s="65"/>
      <c r="T1188" s="65"/>
      <c r="U1188" s="65"/>
      <c r="V1188" s="65"/>
      <c r="W1188" s="65"/>
      <c r="X1188" s="66"/>
      <c r="Y1188" s="28"/>
      <c r="Z1188" s="28"/>
      <c r="AA1188" s="28"/>
      <c r="AB1188" s="28"/>
      <c r="AC1188" s="28"/>
      <c r="AD1188" s="28"/>
      <c r="AE1188" s="28"/>
      <c r="AT1188" s="14" t="s">
        <v>129</v>
      </c>
      <c r="AU1188" s="14" t="s">
        <v>82</v>
      </c>
    </row>
    <row r="1189" spans="1:65" s="2" customFormat="1" ht="24.2" customHeight="1">
      <c r="A1189" s="28"/>
      <c r="B1189" s="29"/>
      <c r="C1189" s="194" t="s">
        <v>2357</v>
      </c>
      <c r="D1189" s="194" t="s">
        <v>1367</v>
      </c>
      <c r="E1189" s="195" t="s">
        <v>2358</v>
      </c>
      <c r="F1189" s="196" t="s">
        <v>2359</v>
      </c>
      <c r="G1189" s="197" t="s">
        <v>125</v>
      </c>
      <c r="H1189" s="198">
        <v>1</v>
      </c>
      <c r="I1189" s="199">
        <v>0</v>
      </c>
      <c r="J1189" s="199">
        <v>5360</v>
      </c>
      <c r="K1189" s="199">
        <f>ROUND(P1189*H1189,2)</f>
        <v>5360</v>
      </c>
      <c r="L1189" s="196" t="s">
        <v>126</v>
      </c>
      <c r="M1189" s="33"/>
      <c r="N1189" s="200" t="s">
        <v>1</v>
      </c>
      <c r="O1189" s="169" t="s">
        <v>37</v>
      </c>
      <c r="P1189" s="170">
        <f>I1189+J1189</f>
        <v>5360</v>
      </c>
      <c r="Q1189" s="170">
        <f>ROUND(I1189*H1189,2)</f>
        <v>0</v>
      </c>
      <c r="R1189" s="170">
        <f>ROUND(J1189*H1189,2)</f>
        <v>5360</v>
      </c>
      <c r="S1189" s="171">
        <v>0</v>
      </c>
      <c r="T1189" s="171">
        <f>S1189*H1189</f>
        <v>0</v>
      </c>
      <c r="U1189" s="171">
        <v>0</v>
      </c>
      <c r="V1189" s="171">
        <f>U1189*H1189</f>
        <v>0</v>
      </c>
      <c r="W1189" s="171">
        <v>0</v>
      </c>
      <c r="X1189" s="172">
        <f>W1189*H1189</f>
        <v>0</v>
      </c>
      <c r="Y1189" s="28"/>
      <c r="Z1189" s="28"/>
      <c r="AA1189" s="28"/>
      <c r="AB1189" s="28"/>
      <c r="AC1189" s="28"/>
      <c r="AD1189" s="28"/>
      <c r="AE1189" s="28"/>
      <c r="AR1189" s="173" t="s">
        <v>82</v>
      </c>
      <c r="AT1189" s="173" t="s">
        <v>1367</v>
      </c>
      <c r="AU1189" s="173" t="s">
        <v>82</v>
      </c>
      <c r="AY1189" s="14" t="s">
        <v>127</v>
      </c>
      <c r="BE1189" s="174">
        <f>IF(O1189="základní",K1189,0)</f>
        <v>5360</v>
      </c>
      <c r="BF1189" s="174">
        <f>IF(O1189="snížená",K1189,0)</f>
        <v>0</v>
      </c>
      <c r="BG1189" s="174">
        <f>IF(O1189="zákl. přenesená",K1189,0)</f>
        <v>0</v>
      </c>
      <c r="BH1189" s="174">
        <f>IF(O1189="sníž. přenesená",K1189,0)</f>
        <v>0</v>
      </c>
      <c r="BI1189" s="174">
        <f>IF(O1189="nulová",K1189,0)</f>
        <v>0</v>
      </c>
      <c r="BJ1189" s="14" t="s">
        <v>82</v>
      </c>
      <c r="BK1189" s="174">
        <f>ROUND(P1189*H1189,2)</f>
        <v>5360</v>
      </c>
      <c r="BL1189" s="14" t="s">
        <v>82</v>
      </c>
      <c r="BM1189" s="173" t="s">
        <v>2360</v>
      </c>
    </row>
    <row r="1190" spans="1:65" s="2" customFormat="1" ht="11.25">
      <c r="A1190" s="28"/>
      <c r="B1190" s="29"/>
      <c r="C1190" s="30"/>
      <c r="D1190" s="175" t="s">
        <v>129</v>
      </c>
      <c r="E1190" s="30"/>
      <c r="F1190" s="176" t="s">
        <v>2359</v>
      </c>
      <c r="G1190" s="30"/>
      <c r="H1190" s="30"/>
      <c r="I1190" s="30"/>
      <c r="J1190" s="30"/>
      <c r="K1190" s="30"/>
      <c r="L1190" s="30"/>
      <c r="M1190" s="33"/>
      <c r="N1190" s="177"/>
      <c r="O1190" s="178"/>
      <c r="P1190" s="65"/>
      <c r="Q1190" s="65"/>
      <c r="R1190" s="65"/>
      <c r="S1190" s="65"/>
      <c r="T1190" s="65"/>
      <c r="U1190" s="65"/>
      <c r="V1190" s="65"/>
      <c r="W1190" s="65"/>
      <c r="X1190" s="66"/>
      <c r="Y1190" s="28"/>
      <c r="Z1190" s="28"/>
      <c r="AA1190" s="28"/>
      <c r="AB1190" s="28"/>
      <c r="AC1190" s="28"/>
      <c r="AD1190" s="28"/>
      <c r="AE1190" s="28"/>
      <c r="AT1190" s="14" t="s">
        <v>129</v>
      </c>
      <c r="AU1190" s="14" t="s">
        <v>82</v>
      </c>
    </row>
    <row r="1191" spans="1:65" s="2" customFormat="1" ht="24">
      <c r="A1191" s="28"/>
      <c r="B1191" s="29"/>
      <c r="C1191" s="194" t="s">
        <v>2361</v>
      </c>
      <c r="D1191" s="194" t="s">
        <v>1367</v>
      </c>
      <c r="E1191" s="195" t="s">
        <v>2362</v>
      </c>
      <c r="F1191" s="196" t="s">
        <v>2363</v>
      </c>
      <c r="G1191" s="197" t="s">
        <v>125</v>
      </c>
      <c r="H1191" s="198">
        <v>1</v>
      </c>
      <c r="I1191" s="199">
        <v>0</v>
      </c>
      <c r="J1191" s="199">
        <v>596</v>
      </c>
      <c r="K1191" s="199">
        <f>ROUND(P1191*H1191,2)</f>
        <v>596</v>
      </c>
      <c r="L1191" s="196" t="s">
        <v>126</v>
      </c>
      <c r="M1191" s="33"/>
      <c r="N1191" s="200" t="s">
        <v>1</v>
      </c>
      <c r="O1191" s="169" t="s">
        <v>37</v>
      </c>
      <c r="P1191" s="170">
        <f>I1191+J1191</f>
        <v>596</v>
      </c>
      <c r="Q1191" s="170">
        <f>ROUND(I1191*H1191,2)</f>
        <v>0</v>
      </c>
      <c r="R1191" s="170">
        <f>ROUND(J1191*H1191,2)</f>
        <v>596</v>
      </c>
      <c r="S1191" s="171">
        <v>0</v>
      </c>
      <c r="T1191" s="171">
        <f>S1191*H1191</f>
        <v>0</v>
      </c>
      <c r="U1191" s="171">
        <v>0</v>
      </c>
      <c r="V1191" s="171">
        <f>U1191*H1191</f>
        <v>0</v>
      </c>
      <c r="W1191" s="171">
        <v>0</v>
      </c>
      <c r="X1191" s="172">
        <f>W1191*H1191</f>
        <v>0</v>
      </c>
      <c r="Y1191" s="28"/>
      <c r="Z1191" s="28"/>
      <c r="AA1191" s="28"/>
      <c r="AB1191" s="28"/>
      <c r="AC1191" s="28"/>
      <c r="AD1191" s="28"/>
      <c r="AE1191" s="28"/>
      <c r="AR1191" s="173" t="s">
        <v>82</v>
      </c>
      <c r="AT1191" s="173" t="s">
        <v>1367</v>
      </c>
      <c r="AU1191" s="173" t="s">
        <v>82</v>
      </c>
      <c r="AY1191" s="14" t="s">
        <v>127</v>
      </c>
      <c r="BE1191" s="174">
        <f>IF(O1191="základní",K1191,0)</f>
        <v>596</v>
      </c>
      <c r="BF1191" s="174">
        <f>IF(O1191="snížená",K1191,0)</f>
        <v>0</v>
      </c>
      <c r="BG1191" s="174">
        <f>IF(O1191="zákl. přenesená",K1191,0)</f>
        <v>0</v>
      </c>
      <c r="BH1191" s="174">
        <f>IF(O1191="sníž. přenesená",K1191,0)</f>
        <v>0</v>
      </c>
      <c r="BI1191" s="174">
        <f>IF(O1191="nulová",K1191,0)</f>
        <v>0</v>
      </c>
      <c r="BJ1191" s="14" t="s">
        <v>82</v>
      </c>
      <c r="BK1191" s="174">
        <f>ROUND(P1191*H1191,2)</f>
        <v>596</v>
      </c>
      <c r="BL1191" s="14" t="s">
        <v>82</v>
      </c>
      <c r="BM1191" s="173" t="s">
        <v>2364</v>
      </c>
    </row>
    <row r="1192" spans="1:65" s="2" customFormat="1" ht="11.25">
      <c r="A1192" s="28"/>
      <c r="B1192" s="29"/>
      <c r="C1192" s="30"/>
      <c r="D1192" s="175" t="s">
        <v>129</v>
      </c>
      <c r="E1192" s="30"/>
      <c r="F1192" s="176" t="s">
        <v>2363</v>
      </c>
      <c r="G1192" s="30"/>
      <c r="H1192" s="30"/>
      <c r="I1192" s="30"/>
      <c r="J1192" s="30"/>
      <c r="K1192" s="30"/>
      <c r="L1192" s="30"/>
      <c r="M1192" s="33"/>
      <c r="N1192" s="177"/>
      <c r="O1192" s="178"/>
      <c r="P1192" s="65"/>
      <c r="Q1192" s="65"/>
      <c r="R1192" s="65"/>
      <c r="S1192" s="65"/>
      <c r="T1192" s="65"/>
      <c r="U1192" s="65"/>
      <c r="V1192" s="65"/>
      <c r="W1192" s="65"/>
      <c r="X1192" s="66"/>
      <c r="Y1192" s="28"/>
      <c r="Z1192" s="28"/>
      <c r="AA1192" s="28"/>
      <c r="AB1192" s="28"/>
      <c r="AC1192" s="28"/>
      <c r="AD1192" s="28"/>
      <c r="AE1192" s="28"/>
      <c r="AT1192" s="14" t="s">
        <v>129</v>
      </c>
      <c r="AU1192" s="14" t="s">
        <v>82</v>
      </c>
    </row>
    <row r="1193" spans="1:65" s="2" customFormat="1" ht="24.2" customHeight="1">
      <c r="A1193" s="28"/>
      <c r="B1193" s="29"/>
      <c r="C1193" s="194" t="s">
        <v>2365</v>
      </c>
      <c r="D1193" s="194" t="s">
        <v>1367</v>
      </c>
      <c r="E1193" s="195" t="s">
        <v>2366</v>
      </c>
      <c r="F1193" s="196" t="s">
        <v>2367</v>
      </c>
      <c r="G1193" s="197" t="s">
        <v>125</v>
      </c>
      <c r="H1193" s="198">
        <v>1</v>
      </c>
      <c r="I1193" s="199">
        <v>0</v>
      </c>
      <c r="J1193" s="199">
        <v>416</v>
      </c>
      <c r="K1193" s="199">
        <f>ROUND(P1193*H1193,2)</f>
        <v>416</v>
      </c>
      <c r="L1193" s="196" t="s">
        <v>126</v>
      </c>
      <c r="M1193" s="33"/>
      <c r="N1193" s="200" t="s">
        <v>1</v>
      </c>
      <c r="O1193" s="169" t="s">
        <v>37</v>
      </c>
      <c r="P1193" s="170">
        <f>I1193+J1193</f>
        <v>416</v>
      </c>
      <c r="Q1193" s="170">
        <f>ROUND(I1193*H1193,2)</f>
        <v>0</v>
      </c>
      <c r="R1193" s="170">
        <f>ROUND(J1193*H1193,2)</f>
        <v>416</v>
      </c>
      <c r="S1193" s="171">
        <v>0</v>
      </c>
      <c r="T1193" s="171">
        <f>S1193*H1193</f>
        <v>0</v>
      </c>
      <c r="U1193" s="171">
        <v>0</v>
      </c>
      <c r="V1193" s="171">
        <f>U1193*H1193</f>
        <v>0</v>
      </c>
      <c r="W1193" s="171">
        <v>0</v>
      </c>
      <c r="X1193" s="172">
        <f>W1193*H1193</f>
        <v>0</v>
      </c>
      <c r="Y1193" s="28"/>
      <c r="Z1193" s="28"/>
      <c r="AA1193" s="28"/>
      <c r="AB1193" s="28"/>
      <c r="AC1193" s="28"/>
      <c r="AD1193" s="28"/>
      <c r="AE1193" s="28"/>
      <c r="AR1193" s="173" t="s">
        <v>82</v>
      </c>
      <c r="AT1193" s="173" t="s">
        <v>1367</v>
      </c>
      <c r="AU1193" s="173" t="s">
        <v>82</v>
      </c>
      <c r="AY1193" s="14" t="s">
        <v>127</v>
      </c>
      <c r="BE1193" s="174">
        <f>IF(O1193="základní",K1193,0)</f>
        <v>416</v>
      </c>
      <c r="BF1193" s="174">
        <f>IF(O1193="snížená",K1193,0)</f>
        <v>0</v>
      </c>
      <c r="BG1193" s="174">
        <f>IF(O1193="zákl. přenesená",K1193,0)</f>
        <v>0</v>
      </c>
      <c r="BH1193" s="174">
        <f>IF(O1193="sníž. přenesená",K1193,0)</f>
        <v>0</v>
      </c>
      <c r="BI1193" s="174">
        <f>IF(O1193="nulová",K1193,0)</f>
        <v>0</v>
      </c>
      <c r="BJ1193" s="14" t="s">
        <v>82</v>
      </c>
      <c r="BK1193" s="174">
        <f>ROUND(P1193*H1193,2)</f>
        <v>416</v>
      </c>
      <c r="BL1193" s="14" t="s">
        <v>82</v>
      </c>
      <c r="BM1193" s="173" t="s">
        <v>2368</v>
      </c>
    </row>
    <row r="1194" spans="1:65" s="2" customFormat="1" ht="11.25">
      <c r="A1194" s="28"/>
      <c r="B1194" s="29"/>
      <c r="C1194" s="30"/>
      <c r="D1194" s="175" t="s">
        <v>129</v>
      </c>
      <c r="E1194" s="30"/>
      <c r="F1194" s="176" t="s">
        <v>2367</v>
      </c>
      <c r="G1194" s="30"/>
      <c r="H1194" s="30"/>
      <c r="I1194" s="30"/>
      <c r="J1194" s="30"/>
      <c r="K1194" s="30"/>
      <c r="L1194" s="30"/>
      <c r="M1194" s="33"/>
      <c r="N1194" s="177"/>
      <c r="O1194" s="178"/>
      <c r="P1194" s="65"/>
      <c r="Q1194" s="65"/>
      <c r="R1194" s="65"/>
      <c r="S1194" s="65"/>
      <c r="T1194" s="65"/>
      <c r="U1194" s="65"/>
      <c r="V1194" s="65"/>
      <c r="W1194" s="65"/>
      <c r="X1194" s="66"/>
      <c r="Y1194" s="28"/>
      <c r="Z1194" s="28"/>
      <c r="AA1194" s="28"/>
      <c r="AB1194" s="28"/>
      <c r="AC1194" s="28"/>
      <c r="AD1194" s="28"/>
      <c r="AE1194" s="28"/>
      <c r="AT1194" s="14" t="s">
        <v>129</v>
      </c>
      <c r="AU1194" s="14" t="s">
        <v>82</v>
      </c>
    </row>
    <row r="1195" spans="1:65" s="2" customFormat="1" ht="24.2" customHeight="1">
      <c r="A1195" s="28"/>
      <c r="B1195" s="29"/>
      <c r="C1195" s="194" t="s">
        <v>2369</v>
      </c>
      <c r="D1195" s="194" t="s">
        <v>1367</v>
      </c>
      <c r="E1195" s="195" t="s">
        <v>2370</v>
      </c>
      <c r="F1195" s="196" t="s">
        <v>2371</v>
      </c>
      <c r="G1195" s="197" t="s">
        <v>2372</v>
      </c>
      <c r="H1195" s="198">
        <v>1</v>
      </c>
      <c r="I1195" s="199">
        <v>0</v>
      </c>
      <c r="J1195" s="199">
        <v>167</v>
      </c>
      <c r="K1195" s="199">
        <f>ROUND(P1195*H1195,2)</f>
        <v>167</v>
      </c>
      <c r="L1195" s="196" t="s">
        <v>126</v>
      </c>
      <c r="M1195" s="33"/>
      <c r="N1195" s="200" t="s">
        <v>1</v>
      </c>
      <c r="O1195" s="169" t="s">
        <v>37</v>
      </c>
      <c r="P1195" s="170">
        <f>I1195+J1195</f>
        <v>167</v>
      </c>
      <c r="Q1195" s="170">
        <f>ROUND(I1195*H1195,2)</f>
        <v>0</v>
      </c>
      <c r="R1195" s="170">
        <f>ROUND(J1195*H1195,2)</f>
        <v>167</v>
      </c>
      <c r="S1195" s="171">
        <v>0</v>
      </c>
      <c r="T1195" s="171">
        <f>S1195*H1195</f>
        <v>0</v>
      </c>
      <c r="U1195" s="171">
        <v>0</v>
      </c>
      <c r="V1195" s="171">
        <f>U1195*H1195</f>
        <v>0</v>
      </c>
      <c r="W1195" s="171">
        <v>0</v>
      </c>
      <c r="X1195" s="172">
        <f>W1195*H1195</f>
        <v>0</v>
      </c>
      <c r="Y1195" s="28"/>
      <c r="Z1195" s="28"/>
      <c r="AA1195" s="28"/>
      <c r="AB1195" s="28"/>
      <c r="AC1195" s="28"/>
      <c r="AD1195" s="28"/>
      <c r="AE1195" s="28"/>
      <c r="AR1195" s="173" t="s">
        <v>82</v>
      </c>
      <c r="AT1195" s="173" t="s">
        <v>1367</v>
      </c>
      <c r="AU1195" s="173" t="s">
        <v>82</v>
      </c>
      <c r="AY1195" s="14" t="s">
        <v>127</v>
      </c>
      <c r="BE1195" s="174">
        <f>IF(O1195="základní",K1195,0)</f>
        <v>167</v>
      </c>
      <c r="BF1195" s="174">
        <f>IF(O1195="snížená",K1195,0)</f>
        <v>0</v>
      </c>
      <c r="BG1195" s="174">
        <f>IF(O1195="zákl. přenesená",K1195,0)</f>
        <v>0</v>
      </c>
      <c r="BH1195" s="174">
        <f>IF(O1195="sníž. přenesená",K1195,0)</f>
        <v>0</v>
      </c>
      <c r="BI1195" s="174">
        <f>IF(O1195="nulová",K1195,0)</f>
        <v>0</v>
      </c>
      <c r="BJ1195" s="14" t="s">
        <v>82</v>
      </c>
      <c r="BK1195" s="174">
        <f>ROUND(P1195*H1195,2)</f>
        <v>167</v>
      </c>
      <c r="BL1195" s="14" t="s">
        <v>82</v>
      </c>
      <c r="BM1195" s="173" t="s">
        <v>2373</v>
      </c>
    </row>
    <row r="1196" spans="1:65" s="2" customFormat="1" ht="19.5">
      <c r="A1196" s="28"/>
      <c r="B1196" s="29"/>
      <c r="C1196" s="30"/>
      <c r="D1196" s="175" t="s">
        <v>129</v>
      </c>
      <c r="E1196" s="30"/>
      <c r="F1196" s="176" t="s">
        <v>2374</v>
      </c>
      <c r="G1196" s="30"/>
      <c r="H1196" s="30"/>
      <c r="I1196" s="30"/>
      <c r="J1196" s="30"/>
      <c r="K1196" s="30"/>
      <c r="L1196" s="30"/>
      <c r="M1196" s="33"/>
      <c r="N1196" s="177"/>
      <c r="O1196" s="178"/>
      <c r="P1196" s="65"/>
      <c r="Q1196" s="65"/>
      <c r="R1196" s="65"/>
      <c r="S1196" s="65"/>
      <c r="T1196" s="65"/>
      <c r="U1196" s="65"/>
      <c r="V1196" s="65"/>
      <c r="W1196" s="65"/>
      <c r="X1196" s="66"/>
      <c r="Y1196" s="28"/>
      <c r="Z1196" s="28"/>
      <c r="AA1196" s="28"/>
      <c r="AB1196" s="28"/>
      <c r="AC1196" s="28"/>
      <c r="AD1196" s="28"/>
      <c r="AE1196" s="28"/>
      <c r="AT1196" s="14" t="s">
        <v>129</v>
      </c>
      <c r="AU1196" s="14" t="s">
        <v>82</v>
      </c>
    </row>
    <row r="1197" spans="1:65" s="2" customFormat="1" ht="24.2" customHeight="1">
      <c r="A1197" s="28"/>
      <c r="B1197" s="29"/>
      <c r="C1197" s="194" t="s">
        <v>2375</v>
      </c>
      <c r="D1197" s="194" t="s">
        <v>1367</v>
      </c>
      <c r="E1197" s="195" t="s">
        <v>2376</v>
      </c>
      <c r="F1197" s="196" t="s">
        <v>2377</v>
      </c>
      <c r="G1197" s="197" t="s">
        <v>125</v>
      </c>
      <c r="H1197" s="198">
        <v>1</v>
      </c>
      <c r="I1197" s="199">
        <v>0</v>
      </c>
      <c r="J1197" s="199">
        <v>16600</v>
      </c>
      <c r="K1197" s="199">
        <f>ROUND(P1197*H1197,2)</f>
        <v>16600</v>
      </c>
      <c r="L1197" s="196" t="s">
        <v>126</v>
      </c>
      <c r="M1197" s="33"/>
      <c r="N1197" s="200" t="s">
        <v>1</v>
      </c>
      <c r="O1197" s="169" t="s">
        <v>37</v>
      </c>
      <c r="P1197" s="170">
        <f>I1197+J1197</f>
        <v>16600</v>
      </c>
      <c r="Q1197" s="170">
        <f>ROUND(I1197*H1197,2)</f>
        <v>0</v>
      </c>
      <c r="R1197" s="170">
        <f>ROUND(J1197*H1197,2)</f>
        <v>16600</v>
      </c>
      <c r="S1197" s="171">
        <v>0</v>
      </c>
      <c r="T1197" s="171">
        <f>S1197*H1197</f>
        <v>0</v>
      </c>
      <c r="U1197" s="171">
        <v>0</v>
      </c>
      <c r="V1197" s="171">
        <f>U1197*H1197</f>
        <v>0</v>
      </c>
      <c r="W1197" s="171">
        <v>0</v>
      </c>
      <c r="X1197" s="172">
        <f>W1197*H1197</f>
        <v>0</v>
      </c>
      <c r="Y1197" s="28"/>
      <c r="Z1197" s="28"/>
      <c r="AA1197" s="28"/>
      <c r="AB1197" s="28"/>
      <c r="AC1197" s="28"/>
      <c r="AD1197" s="28"/>
      <c r="AE1197" s="28"/>
      <c r="AR1197" s="173" t="s">
        <v>82</v>
      </c>
      <c r="AT1197" s="173" t="s">
        <v>1367</v>
      </c>
      <c r="AU1197" s="173" t="s">
        <v>82</v>
      </c>
      <c r="AY1197" s="14" t="s">
        <v>127</v>
      </c>
      <c r="BE1197" s="174">
        <f>IF(O1197="základní",K1197,0)</f>
        <v>16600</v>
      </c>
      <c r="BF1197" s="174">
        <f>IF(O1197="snížená",K1197,0)</f>
        <v>0</v>
      </c>
      <c r="BG1197" s="174">
        <f>IF(O1197="zákl. přenesená",K1197,0)</f>
        <v>0</v>
      </c>
      <c r="BH1197" s="174">
        <f>IF(O1197="sníž. přenesená",K1197,0)</f>
        <v>0</v>
      </c>
      <c r="BI1197" s="174">
        <f>IF(O1197="nulová",K1197,0)</f>
        <v>0</v>
      </c>
      <c r="BJ1197" s="14" t="s">
        <v>82</v>
      </c>
      <c r="BK1197" s="174">
        <f>ROUND(P1197*H1197,2)</f>
        <v>16600</v>
      </c>
      <c r="BL1197" s="14" t="s">
        <v>82</v>
      </c>
      <c r="BM1197" s="173" t="s">
        <v>2378</v>
      </c>
    </row>
    <row r="1198" spans="1:65" s="2" customFormat="1" ht="19.5">
      <c r="A1198" s="28"/>
      <c r="B1198" s="29"/>
      <c r="C1198" s="30"/>
      <c r="D1198" s="175" t="s">
        <v>129</v>
      </c>
      <c r="E1198" s="30"/>
      <c r="F1198" s="176" t="s">
        <v>2377</v>
      </c>
      <c r="G1198" s="30"/>
      <c r="H1198" s="30"/>
      <c r="I1198" s="30"/>
      <c r="J1198" s="30"/>
      <c r="K1198" s="30"/>
      <c r="L1198" s="30"/>
      <c r="M1198" s="33"/>
      <c r="N1198" s="177"/>
      <c r="O1198" s="178"/>
      <c r="P1198" s="65"/>
      <c r="Q1198" s="65"/>
      <c r="R1198" s="65"/>
      <c r="S1198" s="65"/>
      <c r="T1198" s="65"/>
      <c r="U1198" s="65"/>
      <c r="V1198" s="65"/>
      <c r="W1198" s="65"/>
      <c r="X1198" s="66"/>
      <c r="Y1198" s="28"/>
      <c r="Z1198" s="28"/>
      <c r="AA1198" s="28"/>
      <c r="AB1198" s="28"/>
      <c r="AC1198" s="28"/>
      <c r="AD1198" s="28"/>
      <c r="AE1198" s="28"/>
      <c r="AT1198" s="14" t="s">
        <v>129</v>
      </c>
      <c r="AU1198" s="14" t="s">
        <v>82</v>
      </c>
    </row>
    <row r="1199" spans="1:65" s="2" customFormat="1" ht="24.2" customHeight="1">
      <c r="A1199" s="28"/>
      <c r="B1199" s="29"/>
      <c r="C1199" s="194" t="s">
        <v>2379</v>
      </c>
      <c r="D1199" s="194" t="s">
        <v>1367</v>
      </c>
      <c r="E1199" s="195" t="s">
        <v>2380</v>
      </c>
      <c r="F1199" s="196" t="s">
        <v>2381</v>
      </c>
      <c r="G1199" s="197" t="s">
        <v>125</v>
      </c>
      <c r="H1199" s="198">
        <v>1</v>
      </c>
      <c r="I1199" s="199">
        <v>0</v>
      </c>
      <c r="J1199" s="199">
        <v>11600</v>
      </c>
      <c r="K1199" s="199">
        <f>ROUND(P1199*H1199,2)</f>
        <v>11600</v>
      </c>
      <c r="L1199" s="196" t="s">
        <v>126</v>
      </c>
      <c r="M1199" s="33"/>
      <c r="N1199" s="200" t="s">
        <v>1</v>
      </c>
      <c r="O1199" s="169" t="s">
        <v>37</v>
      </c>
      <c r="P1199" s="170">
        <f>I1199+J1199</f>
        <v>11600</v>
      </c>
      <c r="Q1199" s="170">
        <f>ROUND(I1199*H1199,2)</f>
        <v>0</v>
      </c>
      <c r="R1199" s="170">
        <f>ROUND(J1199*H1199,2)</f>
        <v>11600</v>
      </c>
      <c r="S1199" s="171">
        <v>0</v>
      </c>
      <c r="T1199" s="171">
        <f>S1199*H1199</f>
        <v>0</v>
      </c>
      <c r="U1199" s="171">
        <v>0</v>
      </c>
      <c r="V1199" s="171">
        <f>U1199*H1199</f>
        <v>0</v>
      </c>
      <c r="W1199" s="171">
        <v>0</v>
      </c>
      <c r="X1199" s="172">
        <f>W1199*H1199</f>
        <v>0</v>
      </c>
      <c r="Y1199" s="28"/>
      <c r="Z1199" s="28"/>
      <c r="AA1199" s="28"/>
      <c r="AB1199" s="28"/>
      <c r="AC1199" s="28"/>
      <c r="AD1199" s="28"/>
      <c r="AE1199" s="28"/>
      <c r="AR1199" s="173" t="s">
        <v>82</v>
      </c>
      <c r="AT1199" s="173" t="s">
        <v>1367</v>
      </c>
      <c r="AU1199" s="173" t="s">
        <v>82</v>
      </c>
      <c r="AY1199" s="14" t="s">
        <v>127</v>
      </c>
      <c r="BE1199" s="174">
        <f>IF(O1199="základní",K1199,0)</f>
        <v>11600</v>
      </c>
      <c r="BF1199" s="174">
        <f>IF(O1199="snížená",K1199,0)</f>
        <v>0</v>
      </c>
      <c r="BG1199" s="174">
        <f>IF(O1199="zákl. přenesená",K1199,0)</f>
        <v>0</v>
      </c>
      <c r="BH1199" s="174">
        <f>IF(O1199="sníž. přenesená",K1199,0)</f>
        <v>0</v>
      </c>
      <c r="BI1199" s="174">
        <f>IF(O1199="nulová",K1199,0)</f>
        <v>0</v>
      </c>
      <c r="BJ1199" s="14" t="s">
        <v>82</v>
      </c>
      <c r="BK1199" s="174">
        <f>ROUND(P1199*H1199,2)</f>
        <v>11600</v>
      </c>
      <c r="BL1199" s="14" t="s">
        <v>82</v>
      </c>
      <c r="BM1199" s="173" t="s">
        <v>2382</v>
      </c>
    </row>
    <row r="1200" spans="1:65" s="2" customFormat="1" ht="19.5">
      <c r="A1200" s="28"/>
      <c r="B1200" s="29"/>
      <c r="C1200" s="30"/>
      <c r="D1200" s="175" t="s">
        <v>129</v>
      </c>
      <c r="E1200" s="30"/>
      <c r="F1200" s="176" t="s">
        <v>2381</v>
      </c>
      <c r="G1200" s="30"/>
      <c r="H1200" s="30"/>
      <c r="I1200" s="30"/>
      <c r="J1200" s="30"/>
      <c r="K1200" s="30"/>
      <c r="L1200" s="30"/>
      <c r="M1200" s="33"/>
      <c r="N1200" s="177"/>
      <c r="O1200" s="178"/>
      <c r="P1200" s="65"/>
      <c r="Q1200" s="65"/>
      <c r="R1200" s="65"/>
      <c r="S1200" s="65"/>
      <c r="T1200" s="65"/>
      <c r="U1200" s="65"/>
      <c r="V1200" s="65"/>
      <c r="W1200" s="65"/>
      <c r="X1200" s="66"/>
      <c r="Y1200" s="28"/>
      <c r="Z1200" s="28"/>
      <c r="AA1200" s="28"/>
      <c r="AB1200" s="28"/>
      <c r="AC1200" s="28"/>
      <c r="AD1200" s="28"/>
      <c r="AE1200" s="28"/>
      <c r="AT1200" s="14" t="s">
        <v>129</v>
      </c>
      <c r="AU1200" s="14" t="s">
        <v>82</v>
      </c>
    </row>
    <row r="1201" spans="1:65" s="2" customFormat="1" ht="24.2" customHeight="1">
      <c r="A1201" s="28"/>
      <c r="B1201" s="29"/>
      <c r="C1201" s="194" t="s">
        <v>2383</v>
      </c>
      <c r="D1201" s="194" t="s">
        <v>1367</v>
      </c>
      <c r="E1201" s="195" t="s">
        <v>2384</v>
      </c>
      <c r="F1201" s="196" t="s">
        <v>2385</v>
      </c>
      <c r="G1201" s="197" t="s">
        <v>125</v>
      </c>
      <c r="H1201" s="198">
        <v>1</v>
      </c>
      <c r="I1201" s="199">
        <v>0</v>
      </c>
      <c r="J1201" s="199">
        <v>1660</v>
      </c>
      <c r="K1201" s="199">
        <f>ROUND(P1201*H1201,2)</f>
        <v>1660</v>
      </c>
      <c r="L1201" s="196" t="s">
        <v>126</v>
      </c>
      <c r="M1201" s="33"/>
      <c r="N1201" s="200" t="s">
        <v>1</v>
      </c>
      <c r="O1201" s="169" t="s">
        <v>37</v>
      </c>
      <c r="P1201" s="170">
        <f>I1201+J1201</f>
        <v>1660</v>
      </c>
      <c r="Q1201" s="170">
        <f>ROUND(I1201*H1201,2)</f>
        <v>0</v>
      </c>
      <c r="R1201" s="170">
        <f>ROUND(J1201*H1201,2)</f>
        <v>1660</v>
      </c>
      <c r="S1201" s="171">
        <v>0</v>
      </c>
      <c r="T1201" s="171">
        <f>S1201*H1201</f>
        <v>0</v>
      </c>
      <c r="U1201" s="171">
        <v>0</v>
      </c>
      <c r="V1201" s="171">
        <f>U1201*H1201</f>
        <v>0</v>
      </c>
      <c r="W1201" s="171">
        <v>0</v>
      </c>
      <c r="X1201" s="172">
        <f>W1201*H1201</f>
        <v>0</v>
      </c>
      <c r="Y1201" s="28"/>
      <c r="Z1201" s="28"/>
      <c r="AA1201" s="28"/>
      <c r="AB1201" s="28"/>
      <c r="AC1201" s="28"/>
      <c r="AD1201" s="28"/>
      <c r="AE1201" s="28"/>
      <c r="AR1201" s="173" t="s">
        <v>82</v>
      </c>
      <c r="AT1201" s="173" t="s">
        <v>1367</v>
      </c>
      <c r="AU1201" s="173" t="s">
        <v>82</v>
      </c>
      <c r="AY1201" s="14" t="s">
        <v>127</v>
      </c>
      <c r="BE1201" s="174">
        <f>IF(O1201="základní",K1201,0)</f>
        <v>1660</v>
      </c>
      <c r="BF1201" s="174">
        <f>IF(O1201="snížená",K1201,0)</f>
        <v>0</v>
      </c>
      <c r="BG1201" s="174">
        <f>IF(O1201="zákl. přenesená",K1201,0)</f>
        <v>0</v>
      </c>
      <c r="BH1201" s="174">
        <f>IF(O1201="sníž. přenesená",K1201,0)</f>
        <v>0</v>
      </c>
      <c r="BI1201" s="174">
        <f>IF(O1201="nulová",K1201,0)</f>
        <v>0</v>
      </c>
      <c r="BJ1201" s="14" t="s">
        <v>82</v>
      </c>
      <c r="BK1201" s="174">
        <f>ROUND(P1201*H1201,2)</f>
        <v>1660</v>
      </c>
      <c r="BL1201" s="14" t="s">
        <v>82</v>
      </c>
      <c r="BM1201" s="173" t="s">
        <v>2386</v>
      </c>
    </row>
    <row r="1202" spans="1:65" s="2" customFormat="1" ht="19.5">
      <c r="A1202" s="28"/>
      <c r="B1202" s="29"/>
      <c r="C1202" s="30"/>
      <c r="D1202" s="175" t="s">
        <v>129</v>
      </c>
      <c r="E1202" s="30"/>
      <c r="F1202" s="176" t="s">
        <v>2385</v>
      </c>
      <c r="G1202" s="30"/>
      <c r="H1202" s="30"/>
      <c r="I1202" s="30"/>
      <c r="J1202" s="30"/>
      <c r="K1202" s="30"/>
      <c r="L1202" s="30"/>
      <c r="M1202" s="33"/>
      <c r="N1202" s="177"/>
      <c r="O1202" s="178"/>
      <c r="P1202" s="65"/>
      <c r="Q1202" s="65"/>
      <c r="R1202" s="65"/>
      <c r="S1202" s="65"/>
      <c r="T1202" s="65"/>
      <c r="U1202" s="65"/>
      <c r="V1202" s="65"/>
      <c r="W1202" s="65"/>
      <c r="X1202" s="66"/>
      <c r="Y1202" s="28"/>
      <c r="Z1202" s="28"/>
      <c r="AA1202" s="28"/>
      <c r="AB1202" s="28"/>
      <c r="AC1202" s="28"/>
      <c r="AD1202" s="28"/>
      <c r="AE1202" s="28"/>
      <c r="AT1202" s="14" t="s">
        <v>129</v>
      </c>
      <c r="AU1202" s="14" t="s">
        <v>82</v>
      </c>
    </row>
    <row r="1203" spans="1:65" s="2" customFormat="1" ht="24.2" customHeight="1">
      <c r="A1203" s="28"/>
      <c r="B1203" s="29"/>
      <c r="C1203" s="194" t="s">
        <v>2387</v>
      </c>
      <c r="D1203" s="194" t="s">
        <v>1367</v>
      </c>
      <c r="E1203" s="195" t="s">
        <v>2388</v>
      </c>
      <c r="F1203" s="196" t="s">
        <v>2389</v>
      </c>
      <c r="G1203" s="197" t="s">
        <v>125</v>
      </c>
      <c r="H1203" s="198">
        <v>1</v>
      </c>
      <c r="I1203" s="199">
        <v>0</v>
      </c>
      <c r="J1203" s="199">
        <v>831</v>
      </c>
      <c r="K1203" s="199">
        <f>ROUND(P1203*H1203,2)</f>
        <v>831</v>
      </c>
      <c r="L1203" s="196" t="s">
        <v>126</v>
      </c>
      <c r="M1203" s="33"/>
      <c r="N1203" s="200" t="s">
        <v>1</v>
      </c>
      <c r="O1203" s="169" t="s">
        <v>37</v>
      </c>
      <c r="P1203" s="170">
        <f>I1203+J1203</f>
        <v>831</v>
      </c>
      <c r="Q1203" s="170">
        <f>ROUND(I1203*H1203,2)</f>
        <v>0</v>
      </c>
      <c r="R1203" s="170">
        <f>ROUND(J1203*H1203,2)</f>
        <v>831</v>
      </c>
      <c r="S1203" s="171">
        <v>0</v>
      </c>
      <c r="T1203" s="171">
        <f>S1203*H1203</f>
        <v>0</v>
      </c>
      <c r="U1203" s="171">
        <v>0</v>
      </c>
      <c r="V1203" s="171">
        <f>U1203*H1203</f>
        <v>0</v>
      </c>
      <c r="W1203" s="171">
        <v>0</v>
      </c>
      <c r="X1203" s="172">
        <f>W1203*H1203</f>
        <v>0</v>
      </c>
      <c r="Y1203" s="28"/>
      <c r="Z1203" s="28"/>
      <c r="AA1203" s="28"/>
      <c r="AB1203" s="28"/>
      <c r="AC1203" s="28"/>
      <c r="AD1203" s="28"/>
      <c r="AE1203" s="28"/>
      <c r="AR1203" s="173" t="s">
        <v>82</v>
      </c>
      <c r="AT1203" s="173" t="s">
        <v>1367</v>
      </c>
      <c r="AU1203" s="173" t="s">
        <v>82</v>
      </c>
      <c r="AY1203" s="14" t="s">
        <v>127</v>
      </c>
      <c r="BE1203" s="174">
        <f>IF(O1203="základní",K1203,0)</f>
        <v>831</v>
      </c>
      <c r="BF1203" s="174">
        <f>IF(O1203="snížená",K1203,0)</f>
        <v>0</v>
      </c>
      <c r="BG1203" s="174">
        <f>IF(O1203="zákl. přenesená",K1203,0)</f>
        <v>0</v>
      </c>
      <c r="BH1203" s="174">
        <f>IF(O1203="sníž. přenesená",K1203,0)</f>
        <v>0</v>
      </c>
      <c r="BI1203" s="174">
        <f>IF(O1203="nulová",K1203,0)</f>
        <v>0</v>
      </c>
      <c r="BJ1203" s="14" t="s">
        <v>82</v>
      </c>
      <c r="BK1203" s="174">
        <f>ROUND(P1203*H1203,2)</f>
        <v>831</v>
      </c>
      <c r="BL1203" s="14" t="s">
        <v>82</v>
      </c>
      <c r="BM1203" s="173" t="s">
        <v>2390</v>
      </c>
    </row>
    <row r="1204" spans="1:65" s="2" customFormat="1" ht="19.5">
      <c r="A1204" s="28"/>
      <c r="B1204" s="29"/>
      <c r="C1204" s="30"/>
      <c r="D1204" s="175" t="s">
        <v>129</v>
      </c>
      <c r="E1204" s="30"/>
      <c r="F1204" s="176" t="s">
        <v>2389</v>
      </c>
      <c r="G1204" s="30"/>
      <c r="H1204" s="30"/>
      <c r="I1204" s="30"/>
      <c r="J1204" s="30"/>
      <c r="K1204" s="30"/>
      <c r="L1204" s="30"/>
      <c r="M1204" s="33"/>
      <c r="N1204" s="177"/>
      <c r="O1204" s="178"/>
      <c r="P1204" s="65"/>
      <c r="Q1204" s="65"/>
      <c r="R1204" s="65"/>
      <c r="S1204" s="65"/>
      <c r="T1204" s="65"/>
      <c r="U1204" s="65"/>
      <c r="V1204" s="65"/>
      <c r="W1204" s="65"/>
      <c r="X1204" s="66"/>
      <c r="Y1204" s="28"/>
      <c r="Z1204" s="28"/>
      <c r="AA1204" s="28"/>
      <c r="AB1204" s="28"/>
      <c r="AC1204" s="28"/>
      <c r="AD1204" s="28"/>
      <c r="AE1204" s="28"/>
      <c r="AT1204" s="14" t="s">
        <v>129</v>
      </c>
      <c r="AU1204" s="14" t="s">
        <v>82</v>
      </c>
    </row>
    <row r="1205" spans="1:65" s="2" customFormat="1" ht="24">
      <c r="A1205" s="28"/>
      <c r="B1205" s="29"/>
      <c r="C1205" s="194" t="s">
        <v>2391</v>
      </c>
      <c r="D1205" s="194" t="s">
        <v>1367</v>
      </c>
      <c r="E1205" s="195" t="s">
        <v>2392</v>
      </c>
      <c r="F1205" s="196" t="s">
        <v>2393</v>
      </c>
      <c r="G1205" s="197" t="s">
        <v>125</v>
      </c>
      <c r="H1205" s="198">
        <v>1</v>
      </c>
      <c r="I1205" s="199">
        <v>0</v>
      </c>
      <c r="J1205" s="199">
        <v>7400</v>
      </c>
      <c r="K1205" s="199">
        <f>ROUND(P1205*H1205,2)</f>
        <v>7400</v>
      </c>
      <c r="L1205" s="196" t="s">
        <v>126</v>
      </c>
      <c r="M1205" s="33"/>
      <c r="N1205" s="200" t="s">
        <v>1</v>
      </c>
      <c r="O1205" s="169" t="s">
        <v>37</v>
      </c>
      <c r="P1205" s="170">
        <f>I1205+J1205</f>
        <v>7400</v>
      </c>
      <c r="Q1205" s="170">
        <f>ROUND(I1205*H1205,2)</f>
        <v>0</v>
      </c>
      <c r="R1205" s="170">
        <f>ROUND(J1205*H1205,2)</f>
        <v>7400</v>
      </c>
      <c r="S1205" s="171">
        <v>0</v>
      </c>
      <c r="T1205" s="171">
        <f>S1205*H1205</f>
        <v>0</v>
      </c>
      <c r="U1205" s="171">
        <v>0</v>
      </c>
      <c r="V1205" s="171">
        <f>U1205*H1205</f>
        <v>0</v>
      </c>
      <c r="W1205" s="171">
        <v>0</v>
      </c>
      <c r="X1205" s="172">
        <f>W1205*H1205</f>
        <v>0</v>
      </c>
      <c r="Y1205" s="28"/>
      <c r="Z1205" s="28"/>
      <c r="AA1205" s="28"/>
      <c r="AB1205" s="28"/>
      <c r="AC1205" s="28"/>
      <c r="AD1205" s="28"/>
      <c r="AE1205" s="28"/>
      <c r="AR1205" s="173" t="s">
        <v>82</v>
      </c>
      <c r="AT1205" s="173" t="s">
        <v>1367</v>
      </c>
      <c r="AU1205" s="173" t="s">
        <v>82</v>
      </c>
      <c r="AY1205" s="14" t="s">
        <v>127</v>
      </c>
      <c r="BE1205" s="174">
        <f>IF(O1205="základní",K1205,0)</f>
        <v>7400</v>
      </c>
      <c r="BF1205" s="174">
        <f>IF(O1205="snížená",K1205,0)</f>
        <v>0</v>
      </c>
      <c r="BG1205" s="174">
        <f>IF(O1205="zákl. přenesená",K1205,0)</f>
        <v>0</v>
      </c>
      <c r="BH1205" s="174">
        <f>IF(O1205="sníž. přenesená",K1205,0)</f>
        <v>0</v>
      </c>
      <c r="BI1205" s="174">
        <f>IF(O1205="nulová",K1205,0)</f>
        <v>0</v>
      </c>
      <c r="BJ1205" s="14" t="s">
        <v>82</v>
      </c>
      <c r="BK1205" s="174">
        <f>ROUND(P1205*H1205,2)</f>
        <v>7400</v>
      </c>
      <c r="BL1205" s="14" t="s">
        <v>82</v>
      </c>
      <c r="BM1205" s="173" t="s">
        <v>2394</v>
      </c>
    </row>
    <row r="1206" spans="1:65" s="2" customFormat="1" ht="97.5">
      <c r="A1206" s="28"/>
      <c r="B1206" s="29"/>
      <c r="C1206" s="30"/>
      <c r="D1206" s="175" t="s">
        <v>129</v>
      </c>
      <c r="E1206" s="30"/>
      <c r="F1206" s="176" t="s">
        <v>2395</v>
      </c>
      <c r="G1206" s="30"/>
      <c r="H1206" s="30"/>
      <c r="I1206" s="30"/>
      <c r="J1206" s="30"/>
      <c r="K1206" s="30"/>
      <c r="L1206" s="30"/>
      <c r="M1206" s="33"/>
      <c r="N1206" s="177"/>
      <c r="O1206" s="178"/>
      <c r="P1206" s="65"/>
      <c r="Q1206" s="65"/>
      <c r="R1206" s="65"/>
      <c r="S1206" s="65"/>
      <c r="T1206" s="65"/>
      <c r="U1206" s="65"/>
      <c r="V1206" s="65"/>
      <c r="W1206" s="65"/>
      <c r="X1206" s="66"/>
      <c r="Y1206" s="28"/>
      <c r="Z1206" s="28"/>
      <c r="AA1206" s="28"/>
      <c r="AB1206" s="28"/>
      <c r="AC1206" s="28"/>
      <c r="AD1206" s="28"/>
      <c r="AE1206" s="28"/>
      <c r="AT1206" s="14" t="s">
        <v>129</v>
      </c>
      <c r="AU1206" s="14" t="s">
        <v>82</v>
      </c>
    </row>
    <row r="1207" spans="1:65" s="2" customFormat="1" ht="24.2" customHeight="1">
      <c r="A1207" s="28"/>
      <c r="B1207" s="29"/>
      <c r="C1207" s="194" t="s">
        <v>2396</v>
      </c>
      <c r="D1207" s="194" t="s">
        <v>1367</v>
      </c>
      <c r="E1207" s="195" t="s">
        <v>2397</v>
      </c>
      <c r="F1207" s="196" t="s">
        <v>2398</v>
      </c>
      <c r="G1207" s="197" t="s">
        <v>125</v>
      </c>
      <c r="H1207" s="198">
        <v>1</v>
      </c>
      <c r="I1207" s="199">
        <v>0</v>
      </c>
      <c r="J1207" s="199">
        <v>11100</v>
      </c>
      <c r="K1207" s="199">
        <f>ROUND(P1207*H1207,2)</f>
        <v>11100</v>
      </c>
      <c r="L1207" s="196" t="s">
        <v>126</v>
      </c>
      <c r="M1207" s="33"/>
      <c r="N1207" s="200" t="s">
        <v>1</v>
      </c>
      <c r="O1207" s="169" t="s">
        <v>37</v>
      </c>
      <c r="P1207" s="170">
        <f>I1207+J1207</f>
        <v>11100</v>
      </c>
      <c r="Q1207" s="170">
        <f>ROUND(I1207*H1207,2)</f>
        <v>0</v>
      </c>
      <c r="R1207" s="170">
        <f>ROUND(J1207*H1207,2)</f>
        <v>11100</v>
      </c>
      <c r="S1207" s="171">
        <v>0</v>
      </c>
      <c r="T1207" s="171">
        <f>S1207*H1207</f>
        <v>0</v>
      </c>
      <c r="U1207" s="171">
        <v>0</v>
      </c>
      <c r="V1207" s="171">
        <f>U1207*H1207</f>
        <v>0</v>
      </c>
      <c r="W1207" s="171">
        <v>0</v>
      </c>
      <c r="X1207" s="172">
        <f>W1207*H1207</f>
        <v>0</v>
      </c>
      <c r="Y1207" s="28"/>
      <c r="Z1207" s="28"/>
      <c r="AA1207" s="28"/>
      <c r="AB1207" s="28"/>
      <c r="AC1207" s="28"/>
      <c r="AD1207" s="28"/>
      <c r="AE1207" s="28"/>
      <c r="AR1207" s="173" t="s">
        <v>82</v>
      </c>
      <c r="AT1207" s="173" t="s">
        <v>1367</v>
      </c>
      <c r="AU1207" s="173" t="s">
        <v>82</v>
      </c>
      <c r="AY1207" s="14" t="s">
        <v>127</v>
      </c>
      <c r="BE1207" s="174">
        <f>IF(O1207="základní",K1207,0)</f>
        <v>11100</v>
      </c>
      <c r="BF1207" s="174">
        <f>IF(O1207="snížená",K1207,0)</f>
        <v>0</v>
      </c>
      <c r="BG1207" s="174">
        <f>IF(O1207="zákl. přenesená",K1207,0)</f>
        <v>0</v>
      </c>
      <c r="BH1207" s="174">
        <f>IF(O1207="sníž. přenesená",K1207,0)</f>
        <v>0</v>
      </c>
      <c r="BI1207" s="174">
        <f>IF(O1207="nulová",K1207,0)</f>
        <v>0</v>
      </c>
      <c r="BJ1207" s="14" t="s">
        <v>82</v>
      </c>
      <c r="BK1207" s="174">
        <f>ROUND(P1207*H1207,2)</f>
        <v>11100</v>
      </c>
      <c r="BL1207" s="14" t="s">
        <v>82</v>
      </c>
      <c r="BM1207" s="173" t="s">
        <v>2399</v>
      </c>
    </row>
    <row r="1208" spans="1:65" s="2" customFormat="1" ht="126.75">
      <c r="A1208" s="28"/>
      <c r="B1208" s="29"/>
      <c r="C1208" s="30"/>
      <c r="D1208" s="175" t="s">
        <v>129</v>
      </c>
      <c r="E1208" s="30"/>
      <c r="F1208" s="176" t="s">
        <v>2400</v>
      </c>
      <c r="G1208" s="30"/>
      <c r="H1208" s="30"/>
      <c r="I1208" s="30"/>
      <c r="J1208" s="30"/>
      <c r="K1208" s="30"/>
      <c r="L1208" s="30"/>
      <c r="M1208" s="33"/>
      <c r="N1208" s="177"/>
      <c r="O1208" s="178"/>
      <c r="P1208" s="65"/>
      <c r="Q1208" s="65"/>
      <c r="R1208" s="65"/>
      <c r="S1208" s="65"/>
      <c r="T1208" s="65"/>
      <c r="U1208" s="65"/>
      <c r="V1208" s="65"/>
      <c r="W1208" s="65"/>
      <c r="X1208" s="66"/>
      <c r="Y1208" s="28"/>
      <c r="Z1208" s="28"/>
      <c r="AA1208" s="28"/>
      <c r="AB1208" s="28"/>
      <c r="AC1208" s="28"/>
      <c r="AD1208" s="28"/>
      <c r="AE1208" s="28"/>
      <c r="AT1208" s="14" t="s">
        <v>129</v>
      </c>
      <c r="AU1208" s="14" t="s">
        <v>82</v>
      </c>
    </row>
    <row r="1209" spans="1:65" s="2" customFormat="1" ht="24.2" customHeight="1">
      <c r="A1209" s="28"/>
      <c r="B1209" s="29"/>
      <c r="C1209" s="194" t="s">
        <v>2401</v>
      </c>
      <c r="D1209" s="194" t="s">
        <v>1367</v>
      </c>
      <c r="E1209" s="195" t="s">
        <v>2402</v>
      </c>
      <c r="F1209" s="196" t="s">
        <v>2403</v>
      </c>
      <c r="G1209" s="197" t="s">
        <v>125</v>
      </c>
      <c r="H1209" s="198">
        <v>1</v>
      </c>
      <c r="I1209" s="199">
        <v>0</v>
      </c>
      <c r="J1209" s="199">
        <v>22200</v>
      </c>
      <c r="K1209" s="199">
        <f>ROUND(P1209*H1209,2)</f>
        <v>22200</v>
      </c>
      <c r="L1209" s="196" t="s">
        <v>126</v>
      </c>
      <c r="M1209" s="33"/>
      <c r="N1209" s="200" t="s">
        <v>1</v>
      </c>
      <c r="O1209" s="169" t="s">
        <v>37</v>
      </c>
      <c r="P1209" s="170">
        <f>I1209+J1209</f>
        <v>22200</v>
      </c>
      <c r="Q1209" s="170">
        <f>ROUND(I1209*H1209,2)</f>
        <v>0</v>
      </c>
      <c r="R1209" s="170">
        <f>ROUND(J1209*H1209,2)</f>
        <v>22200</v>
      </c>
      <c r="S1209" s="171">
        <v>0</v>
      </c>
      <c r="T1209" s="171">
        <f>S1209*H1209</f>
        <v>0</v>
      </c>
      <c r="U1209" s="171">
        <v>0</v>
      </c>
      <c r="V1209" s="171">
        <f>U1209*H1209</f>
        <v>0</v>
      </c>
      <c r="W1209" s="171">
        <v>0</v>
      </c>
      <c r="X1209" s="172">
        <f>W1209*H1209</f>
        <v>0</v>
      </c>
      <c r="Y1209" s="28"/>
      <c r="Z1209" s="28"/>
      <c r="AA1209" s="28"/>
      <c r="AB1209" s="28"/>
      <c r="AC1209" s="28"/>
      <c r="AD1209" s="28"/>
      <c r="AE1209" s="28"/>
      <c r="AR1209" s="173" t="s">
        <v>82</v>
      </c>
      <c r="AT1209" s="173" t="s">
        <v>1367</v>
      </c>
      <c r="AU1209" s="173" t="s">
        <v>82</v>
      </c>
      <c r="AY1209" s="14" t="s">
        <v>127</v>
      </c>
      <c r="BE1209" s="174">
        <f>IF(O1209="základní",K1209,0)</f>
        <v>22200</v>
      </c>
      <c r="BF1209" s="174">
        <f>IF(O1209="snížená",K1209,0)</f>
        <v>0</v>
      </c>
      <c r="BG1209" s="174">
        <f>IF(O1209="zákl. přenesená",K1209,0)</f>
        <v>0</v>
      </c>
      <c r="BH1209" s="174">
        <f>IF(O1209="sníž. přenesená",K1209,0)</f>
        <v>0</v>
      </c>
      <c r="BI1209" s="174">
        <f>IF(O1209="nulová",K1209,0)</f>
        <v>0</v>
      </c>
      <c r="BJ1209" s="14" t="s">
        <v>82</v>
      </c>
      <c r="BK1209" s="174">
        <f>ROUND(P1209*H1209,2)</f>
        <v>22200</v>
      </c>
      <c r="BL1209" s="14" t="s">
        <v>82</v>
      </c>
      <c r="BM1209" s="173" t="s">
        <v>2404</v>
      </c>
    </row>
    <row r="1210" spans="1:65" s="2" customFormat="1" ht="136.5">
      <c r="A1210" s="28"/>
      <c r="B1210" s="29"/>
      <c r="C1210" s="30"/>
      <c r="D1210" s="175" t="s">
        <v>129</v>
      </c>
      <c r="E1210" s="30"/>
      <c r="F1210" s="176" t="s">
        <v>2405</v>
      </c>
      <c r="G1210" s="30"/>
      <c r="H1210" s="30"/>
      <c r="I1210" s="30"/>
      <c r="J1210" s="30"/>
      <c r="K1210" s="30"/>
      <c r="L1210" s="30"/>
      <c r="M1210" s="33"/>
      <c r="N1210" s="177"/>
      <c r="O1210" s="178"/>
      <c r="P1210" s="65"/>
      <c r="Q1210" s="65"/>
      <c r="R1210" s="65"/>
      <c r="S1210" s="65"/>
      <c r="T1210" s="65"/>
      <c r="U1210" s="65"/>
      <c r="V1210" s="65"/>
      <c r="W1210" s="65"/>
      <c r="X1210" s="66"/>
      <c r="Y1210" s="28"/>
      <c r="Z1210" s="28"/>
      <c r="AA1210" s="28"/>
      <c r="AB1210" s="28"/>
      <c r="AC1210" s="28"/>
      <c r="AD1210" s="28"/>
      <c r="AE1210" s="28"/>
      <c r="AT1210" s="14" t="s">
        <v>129</v>
      </c>
      <c r="AU1210" s="14" t="s">
        <v>82</v>
      </c>
    </row>
    <row r="1211" spans="1:65" s="2" customFormat="1" ht="24.2" customHeight="1">
      <c r="A1211" s="28"/>
      <c r="B1211" s="29"/>
      <c r="C1211" s="194" t="s">
        <v>2406</v>
      </c>
      <c r="D1211" s="194" t="s">
        <v>1367</v>
      </c>
      <c r="E1211" s="195" t="s">
        <v>2407</v>
      </c>
      <c r="F1211" s="196" t="s">
        <v>2408</v>
      </c>
      <c r="G1211" s="197" t="s">
        <v>125</v>
      </c>
      <c r="H1211" s="198">
        <v>1</v>
      </c>
      <c r="I1211" s="199">
        <v>0</v>
      </c>
      <c r="J1211" s="199">
        <v>13600</v>
      </c>
      <c r="K1211" s="199">
        <f>ROUND(P1211*H1211,2)</f>
        <v>13600</v>
      </c>
      <c r="L1211" s="196" t="s">
        <v>126</v>
      </c>
      <c r="M1211" s="33"/>
      <c r="N1211" s="200" t="s">
        <v>1</v>
      </c>
      <c r="O1211" s="169" t="s">
        <v>37</v>
      </c>
      <c r="P1211" s="170">
        <f>I1211+J1211</f>
        <v>13600</v>
      </c>
      <c r="Q1211" s="170">
        <f>ROUND(I1211*H1211,2)</f>
        <v>0</v>
      </c>
      <c r="R1211" s="170">
        <f>ROUND(J1211*H1211,2)</f>
        <v>13600</v>
      </c>
      <c r="S1211" s="171">
        <v>0</v>
      </c>
      <c r="T1211" s="171">
        <f>S1211*H1211</f>
        <v>0</v>
      </c>
      <c r="U1211" s="171">
        <v>0</v>
      </c>
      <c r="V1211" s="171">
        <f>U1211*H1211</f>
        <v>0</v>
      </c>
      <c r="W1211" s="171">
        <v>0</v>
      </c>
      <c r="X1211" s="172">
        <f>W1211*H1211</f>
        <v>0</v>
      </c>
      <c r="Y1211" s="28"/>
      <c r="Z1211" s="28"/>
      <c r="AA1211" s="28"/>
      <c r="AB1211" s="28"/>
      <c r="AC1211" s="28"/>
      <c r="AD1211" s="28"/>
      <c r="AE1211" s="28"/>
      <c r="AR1211" s="173" t="s">
        <v>82</v>
      </c>
      <c r="AT1211" s="173" t="s">
        <v>1367</v>
      </c>
      <c r="AU1211" s="173" t="s">
        <v>82</v>
      </c>
      <c r="AY1211" s="14" t="s">
        <v>127</v>
      </c>
      <c r="BE1211" s="174">
        <f>IF(O1211="základní",K1211,0)</f>
        <v>13600</v>
      </c>
      <c r="BF1211" s="174">
        <f>IF(O1211="snížená",K1211,0)</f>
        <v>0</v>
      </c>
      <c r="BG1211" s="174">
        <f>IF(O1211="zákl. přenesená",K1211,0)</f>
        <v>0</v>
      </c>
      <c r="BH1211" s="174">
        <f>IF(O1211="sníž. přenesená",K1211,0)</f>
        <v>0</v>
      </c>
      <c r="BI1211" s="174">
        <f>IF(O1211="nulová",K1211,0)</f>
        <v>0</v>
      </c>
      <c r="BJ1211" s="14" t="s">
        <v>82</v>
      </c>
      <c r="BK1211" s="174">
        <f>ROUND(P1211*H1211,2)</f>
        <v>13600</v>
      </c>
      <c r="BL1211" s="14" t="s">
        <v>82</v>
      </c>
      <c r="BM1211" s="173" t="s">
        <v>2409</v>
      </c>
    </row>
    <row r="1212" spans="1:65" s="2" customFormat="1" ht="136.5">
      <c r="A1212" s="28"/>
      <c r="B1212" s="29"/>
      <c r="C1212" s="30"/>
      <c r="D1212" s="175" t="s">
        <v>129</v>
      </c>
      <c r="E1212" s="30"/>
      <c r="F1212" s="176" t="s">
        <v>2410</v>
      </c>
      <c r="G1212" s="30"/>
      <c r="H1212" s="30"/>
      <c r="I1212" s="30"/>
      <c r="J1212" s="30"/>
      <c r="K1212" s="30"/>
      <c r="L1212" s="30"/>
      <c r="M1212" s="33"/>
      <c r="N1212" s="177"/>
      <c r="O1212" s="178"/>
      <c r="P1212" s="65"/>
      <c r="Q1212" s="65"/>
      <c r="R1212" s="65"/>
      <c r="S1212" s="65"/>
      <c r="T1212" s="65"/>
      <c r="U1212" s="65"/>
      <c r="V1212" s="65"/>
      <c r="W1212" s="65"/>
      <c r="X1212" s="66"/>
      <c r="Y1212" s="28"/>
      <c r="Z1212" s="28"/>
      <c r="AA1212" s="28"/>
      <c r="AB1212" s="28"/>
      <c r="AC1212" s="28"/>
      <c r="AD1212" s="28"/>
      <c r="AE1212" s="28"/>
      <c r="AT1212" s="14" t="s">
        <v>129</v>
      </c>
      <c r="AU1212" s="14" t="s">
        <v>82</v>
      </c>
    </row>
    <row r="1213" spans="1:65" s="2" customFormat="1" ht="33" customHeight="1">
      <c r="A1213" s="28"/>
      <c r="B1213" s="29"/>
      <c r="C1213" s="194" t="s">
        <v>2411</v>
      </c>
      <c r="D1213" s="194" t="s">
        <v>1367</v>
      </c>
      <c r="E1213" s="195" t="s">
        <v>2412</v>
      </c>
      <c r="F1213" s="196" t="s">
        <v>2413</v>
      </c>
      <c r="G1213" s="197" t="s">
        <v>2414</v>
      </c>
      <c r="H1213" s="198">
        <v>1</v>
      </c>
      <c r="I1213" s="199">
        <v>0</v>
      </c>
      <c r="J1213" s="199">
        <v>6680</v>
      </c>
      <c r="K1213" s="199">
        <f>ROUND(P1213*H1213,2)</f>
        <v>6680</v>
      </c>
      <c r="L1213" s="196" t="s">
        <v>126</v>
      </c>
      <c r="M1213" s="33"/>
      <c r="N1213" s="200" t="s">
        <v>1</v>
      </c>
      <c r="O1213" s="169" t="s">
        <v>37</v>
      </c>
      <c r="P1213" s="170">
        <f>I1213+J1213</f>
        <v>6680</v>
      </c>
      <c r="Q1213" s="170">
        <f>ROUND(I1213*H1213,2)</f>
        <v>0</v>
      </c>
      <c r="R1213" s="170">
        <f>ROUND(J1213*H1213,2)</f>
        <v>6680</v>
      </c>
      <c r="S1213" s="171">
        <v>0</v>
      </c>
      <c r="T1213" s="171">
        <f>S1213*H1213</f>
        <v>0</v>
      </c>
      <c r="U1213" s="171">
        <v>0</v>
      </c>
      <c r="V1213" s="171">
        <f>U1213*H1213</f>
        <v>0</v>
      </c>
      <c r="W1213" s="171">
        <v>0</v>
      </c>
      <c r="X1213" s="172">
        <f>W1213*H1213</f>
        <v>0</v>
      </c>
      <c r="Y1213" s="28"/>
      <c r="Z1213" s="28"/>
      <c r="AA1213" s="28"/>
      <c r="AB1213" s="28"/>
      <c r="AC1213" s="28"/>
      <c r="AD1213" s="28"/>
      <c r="AE1213" s="28"/>
      <c r="AR1213" s="173" t="s">
        <v>82</v>
      </c>
      <c r="AT1213" s="173" t="s">
        <v>1367</v>
      </c>
      <c r="AU1213" s="173" t="s">
        <v>82</v>
      </c>
      <c r="AY1213" s="14" t="s">
        <v>127</v>
      </c>
      <c r="BE1213" s="174">
        <f>IF(O1213="základní",K1213,0)</f>
        <v>6680</v>
      </c>
      <c r="BF1213" s="174">
        <f>IF(O1213="snížená",K1213,0)</f>
        <v>0</v>
      </c>
      <c r="BG1213" s="174">
        <f>IF(O1213="zákl. přenesená",K1213,0)</f>
        <v>0</v>
      </c>
      <c r="BH1213" s="174">
        <f>IF(O1213="sníž. přenesená",K1213,0)</f>
        <v>0</v>
      </c>
      <c r="BI1213" s="174">
        <f>IF(O1213="nulová",K1213,0)</f>
        <v>0</v>
      </c>
      <c r="BJ1213" s="14" t="s">
        <v>82</v>
      </c>
      <c r="BK1213" s="174">
        <f>ROUND(P1213*H1213,2)</f>
        <v>6680</v>
      </c>
      <c r="BL1213" s="14" t="s">
        <v>82</v>
      </c>
      <c r="BM1213" s="173" t="s">
        <v>2415</v>
      </c>
    </row>
    <row r="1214" spans="1:65" s="2" customFormat="1" ht="19.5">
      <c r="A1214" s="28"/>
      <c r="B1214" s="29"/>
      <c r="C1214" s="30"/>
      <c r="D1214" s="175" t="s">
        <v>129</v>
      </c>
      <c r="E1214" s="30"/>
      <c r="F1214" s="176" t="s">
        <v>2413</v>
      </c>
      <c r="G1214" s="30"/>
      <c r="H1214" s="30"/>
      <c r="I1214" s="30"/>
      <c r="J1214" s="30"/>
      <c r="K1214" s="30"/>
      <c r="L1214" s="30"/>
      <c r="M1214" s="33"/>
      <c r="N1214" s="177"/>
      <c r="O1214" s="178"/>
      <c r="P1214" s="65"/>
      <c r="Q1214" s="65"/>
      <c r="R1214" s="65"/>
      <c r="S1214" s="65"/>
      <c r="T1214" s="65"/>
      <c r="U1214" s="65"/>
      <c r="V1214" s="65"/>
      <c r="W1214" s="65"/>
      <c r="X1214" s="66"/>
      <c r="Y1214" s="28"/>
      <c r="Z1214" s="28"/>
      <c r="AA1214" s="28"/>
      <c r="AB1214" s="28"/>
      <c r="AC1214" s="28"/>
      <c r="AD1214" s="28"/>
      <c r="AE1214" s="28"/>
      <c r="AT1214" s="14" t="s">
        <v>129</v>
      </c>
      <c r="AU1214" s="14" t="s">
        <v>82</v>
      </c>
    </row>
    <row r="1215" spans="1:65" s="2" customFormat="1" ht="24.2" customHeight="1">
      <c r="A1215" s="28"/>
      <c r="B1215" s="29"/>
      <c r="C1215" s="194" t="s">
        <v>2416</v>
      </c>
      <c r="D1215" s="194" t="s">
        <v>1367</v>
      </c>
      <c r="E1215" s="195" t="s">
        <v>2417</v>
      </c>
      <c r="F1215" s="196" t="s">
        <v>2418</v>
      </c>
      <c r="G1215" s="197" t="s">
        <v>125</v>
      </c>
      <c r="H1215" s="198">
        <v>1</v>
      </c>
      <c r="I1215" s="199">
        <v>0</v>
      </c>
      <c r="J1215" s="199">
        <v>948</v>
      </c>
      <c r="K1215" s="199">
        <f>ROUND(P1215*H1215,2)</f>
        <v>948</v>
      </c>
      <c r="L1215" s="196" t="s">
        <v>126</v>
      </c>
      <c r="M1215" s="33"/>
      <c r="N1215" s="200" t="s">
        <v>1</v>
      </c>
      <c r="O1215" s="169" t="s">
        <v>37</v>
      </c>
      <c r="P1215" s="170">
        <f>I1215+J1215</f>
        <v>948</v>
      </c>
      <c r="Q1215" s="170">
        <f>ROUND(I1215*H1215,2)</f>
        <v>0</v>
      </c>
      <c r="R1215" s="170">
        <f>ROUND(J1215*H1215,2)</f>
        <v>948</v>
      </c>
      <c r="S1215" s="171">
        <v>0</v>
      </c>
      <c r="T1215" s="171">
        <f>S1215*H1215</f>
        <v>0</v>
      </c>
      <c r="U1215" s="171">
        <v>0</v>
      </c>
      <c r="V1215" s="171">
        <f>U1215*H1215</f>
        <v>0</v>
      </c>
      <c r="W1215" s="171">
        <v>0</v>
      </c>
      <c r="X1215" s="172">
        <f>W1215*H1215</f>
        <v>0</v>
      </c>
      <c r="Y1215" s="28"/>
      <c r="Z1215" s="28"/>
      <c r="AA1215" s="28"/>
      <c r="AB1215" s="28"/>
      <c r="AC1215" s="28"/>
      <c r="AD1215" s="28"/>
      <c r="AE1215" s="28"/>
      <c r="AR1215" s="173" t="s">
        <v>82</v>
      </c>
      <c r="AT1215" s="173" t="s">
        <v>1367</v>
      </c>
      <c r="AU1215" s="173" t="s">
        <v>82</v>
      </c>
      <c r="AY1215" s="14" t="s">
        <v>127</v>
      </c>
      <c r="BE1215" s="174">
        <f>IF(O1215="základní",K1215,0)</f>
        <v>948</v>
      </c>
      <c r="BF1215" s="174">
        <f>IF(O1215="snížená",K1215,0)</f>
        <v>0</v>
      </c>
      <c r="BG1215" s="174">
        <f>IF(O1215="zákl. přenesená",K1215,0)</f>
        <v>0</v>
      </c>
      <c r="BH1215" s="174">
        <f>IF(O1215="sníž. přenesená",K1215,0)</f>
        <v>0</v>
      </c>
      <c r="BI1215" s="174">
        <f>IF(O1215="nulová",K1215,0)</f>
        <v>0</v>
      </c>
      <c r="BJ1215" s="14" t="s">
        <v>82</v>
      </c>
      <c r="BK1215" s="174">
        <f>ROUND(P1215*H1215,2)</f>
        <v>948</v>
      </c>
      <c r="BL1215" s="14" t="s">
        <v>82</v>
      </c>
      <c r="BM1215" s="173" t="s">
        <v>2419</v>
      </c>
    </row>
    <row r="1216" spans="1:65" s="2" customFormat="1" ht="11.25">
      <c r="A1216" s="28"/>
      <c r="B1216" s="29"/>
      <c r="C1216" s="30"/>
      <c r="D1216" s="175" t="s">
        <v>129</v>
      </c>
      <c r="E1216" s="30"/>
      <c r="F1216" s="176" t="s">
        <v>2418</v>
      </c>
      <c r="G1216" s="30"/>
      <c r="H1216" s="30"/>
      <c r="I1216" s="30"/>
      <c r="J1216" s="30"/>
      <c r="K1216" s="30"/>
      <c r="L1216" s="30"/>
      <c r="M1216" s="33"/>
      <c r="N1216" s="177"/>
      <c r="O1216" s="178"/>
      <c r="P1216" s="65"/>
      <c r="Q1216" s="65"/>
      <c r="R1216" s="65"/>
      <c r="S1216" s="65"/>
      <c r="T1216" s="65"/>
      <c r="U1216" s="65"/>
      <c r="V1216" s="65"/>
      <c r="W1216" s="65"/>
      <c r="X1216" s="66"/>
      <c r="Y1216" s="28"/>
      <c r="Z1216" s="28"/>
      <c r="AA1216" s="28"/>
      <c r="AB1216" s="28"/>
      <c r="AC1216" s="28"/>
      <c r="AD1216" s="28"/>
      <c r="AE1216" s="28"/>
      <c r="AT1216" s="14" t="s">
        <v>129</v>
      </c>
      <c r="AU1216" s="14" t="s">
        <v>82</v>
      </c>
    </row>
    <row r="1217" spans="1:65" s="2" customFormat="1" ht="24.2" customHeight="1">
      <c r="A1217" s="28"/>
      <c r="B1217" s="29"/>
      <c r="C1217" s="194" t="s">
        <v>2420</v>
      </c>
      <c r="D1217" s="194" t="s">
        <v>1367</v>
      </c>
      <c r="E1217" s="195" t="s">
        <v>2421</v>
      </c>
      <c r="F1217" s="196" t="s">
        <v>2422</v>
      </c>
      <c r="G1217" s="197" t="s">
        <v>125</v>
      </c>
      <c r="H1217" s="198">
        <v>1</v>
      </c>
      <c r="I1217" s="199">
        <v>0</v>
      </c>
      <c r="J1217" s="199">
        <v>1010</v>
      </c>
      <c r="K1217" s="199">
        <f>ROUND(P1217*H1217,2)</f>
        <v>1010</v>
      </c>
      <c r="L1217" s="196" t="s">
        <v>126</v>
      </c>
      <c r="M1217" s="33"/>
      <c r="N1217" s="200" t="s">
        <v>1</v>
      </c>
      <c r="O1217" s="169" t="s">
        <v>37</v>
      </c>
      <c r="P1217" s="170">
        <f>I1217+J1217</f>
        <v>1010</v>
      </c>
      <c r="Q1217" s="170">
        <f>ROUND(I1217*H1217,2)</f>
        <v>0</v>
      </c>
      <c r="R1217" s="170">
        <f>ROUND(J1217*H1217,2)</f>
        <v>1010</v>
      </c>
      <c r="S1217" s="171">
        <v>0</v>
      </c>
      <c r="T1217" s="171">
        <f>S1217*H1217</f>
        <v>0</v>
      </c>
      <c r="U1217" s="171">
        <v>0</v>
      </c>
      <c r="V1217" s="171">
        <f>U1217*H1217</f>
        <v>0</v>
      </c>
      <c r="W1217" s="171">
        <v>0</v>
      </c>
      <c r="X1217" s="172">
        <f>W1217*H1217</f>
        <v>0</v>
      </c>
      <c r="Y1217" s="28"/>
      <c r="Z1217" s="28"/>
      <c r="AA1217" s="28"/>
      <c r="AB1217" s="28"/>
      <c r="AC1217" s="28"/>
      <c r="AD1217" s="28"/>
      <c r="AE1217" s="28"/>
      <c r="AR1217" s="173" t="s">
        <v>82</v>
      </c>
      <c r="AT1217" s="173" t="s">
        <v>1367</v>
      </c>
      <c r="AU1217" s="173" t="s">
        <v>82</v>
      </c>
      <c r="AY1217" s="14" t="s">
        <v>127</v>
      </c>
      <c r="BE1217" s="174">
        <f>IF(O1217="základní",K1217,0)</f>
        <v>1010</v>
      </c>
      <c r="BF1217" s="174">
        <f>IF(O1217="snížená",K1217,0)</f>
        <v>0</v>
      </c>
      <c r="BG1217" s="174">
        <f>IF(O1217="zákl. přenesená",K1217,0)</f>
        <v>0</v>
      </c>
      <c r="BH1217" s="174">
        <f>IF(O1217="sníž. přenesená",K1217,0)</f>
        <v>0</v>
      </c>
      <c r="BI1217" s="174">
        <f>IF(O1217="nulová",K1217,0)</f>
        <v>0</v>
      </c>
      <c r="BJ1217" s="14" t="s">
        <v>82</v>
      </c>
      <c r="BK1217" s="174">
        <f>ROUND(P1217*H1217,2)</f>
        <v>1010</v>
      </c>
      <c r="BL1217" s="14" t="s">
        <v>82</v>
      </c>
      <c r="BM1217" s="173" t="s">
        <v>2423</v>
      </c>
    </row>
    <row r="1218" spans="1:65" s="2" customFormat="1" ht="11.25">
      <c r="A1218" s="28"/>
      <c r="B1218" s="29"/>
      <c r="C1218" s="30"/>
      <c r="D1218" s="175" t="s">
        <v>129</v>
      </c>
      <c r="E1218" s="30"/>
      <c r="F1218" s="176" t="s">
        <v>2422</v>
      </c>
      <c r="G1218" s="30"/>
      <c r="H1218" s="30"/>
      <c r="I1218" s="30"/>
      <c r="J1218" s="30"/>
      <c r="K1218" s="30"/>
      <c r="L1218" s="30"/>
      <c r="M1218" s="33"/>
      <c r="N1218" s="177"/>
      <c r="O1218" s="178"/>
      <c r="P1218" s="65"/>
      <c r="Q1218" s="65"/>
      <c r="R1218" s="65"/>
      <c r="S1218" s="65"/>
      <c r="T1218" s="65"/>
      <c r="U1218" s="65"/>
      <c r="V1218" s="65"/>
      <c r="W1218" s="65"/>
      <c r="X1218" s="66"/>
      <c r="Y1218" s="28"/>
      <c r="Z1218" s="28"/>
      <c r="AA1218" s="28"/>
      <c r="AB1218" s="28"/>
      <c r="AC1218" s="28"/>
      <c r="AD1218" s="28"/>
      <c r="AE1218" s="28"/>
      <c r="AT1218" s="14" t="s">
        <v>129</v>
      </c>
      <c r="AU1218" s="14" t="s">
        <v>82</v>
      </c>
    </row>
    <row r="1219" spans="1:65" s="2" customFormat="1" ht="24.2" customHeight="1">
      <c r="A1219" s="28"/>
      <c r="B1219" s="29"/>
      <c r="C1219" s="194" t="s">
        <v>2424</v>
      </c>
      <c r="D1219" s="194" t="s">
        <v>1367</v>
      </c>
      <c r="E1219" s="195" t="s">
        <v>2425</v>
      </c>
      <c r="F1219" s="196" t="s">
        <v>2426</v>
      </c>
      <c r="G1219" s="197" t="s">
        <v>125</v>
      </c>
      <c r="H1219" s="198">
        <v>1</v>
      </c>
      <c r="I1219" s="199">
        <v>0</v>
      </c>
      <c r="J1219" s="199">
        <v>715</v>
      </c>
      <c r="K1219" s="199">
        <f>ROUND(P1219*H1219,2)</f>
        <v>715</v>
      </c>
      <c r="L1219" s="196" t="s">
        <v>126</v>
      </c>
      <c r="M1219" s="33"/>
      <c r="N1219" s="200" t="s">
        <v>1</v>
      </c>
      <c r="O1219" s="169" t="s">
        <v>37</v>
      </c>
      <c r="P1219" s="170">
        <f>I1219+J1219</f>
        <v>715</v>
      </c>
      <c r="Q1219" s="170">
        <f>ROUND(I1219*H1219,2)</f>
        <v>0</v>
      </c>
      <c r="R1219" s="170">
        <f>ROUND(J1219*H1219,2)</f>
        <v>715</v>
      </c>
      <c r="S1219" s="171">
        <v>0</v>
      </c>
      <c r="T1219" s="171">
        <f>S1219*H1219</f>
        <v>0</v>
      </c>
      <c r="U1219" s="171">
        <v>0</v>
      </c>
      <c r="V1219" s="171">
        <f>U1219*H1219</f>
        <v>0</v>
      </c>
      <c r="W1219" s="171">
        <v>0</v>
      </c>
      <c r="X1219" s="172">
        <f>W1219*H1219</f>
        <v>0</v>
      </c>
      <c r="Y1219" s="28"/>
      <c r="Z1219" s="28"/>
      <c r="AA1219" s="28"/>
      <c r="AB1219" s="28"/>
      <c r="AC1219" s="28"/>
      <c r="AD1219" s="28"/>
      <c r="AE1219" s="28"/>
      <c r="AR1219" s="173" t="s">
        <v>82</v>
      </c>
      <c r="AT1219" s="173" t="s">
        <v>1367</v>
      </c>
      <c r="AU1219" s="173" t="s">
        <v>82</v>
      </c>
      <c r="AY1219" s="14" t="s">
        <v>127</v>
      </c>
      <c r="BE1219" s="174">
        <f>IF(O1219="základní",K1219,0)</f>
        <v>715</v>
      </c>
      <c r="BF1219" s="174">
        <f>IF(O1219="snížená",K1219,0)</f>
        <v>0</v>
      </c>
      <c r="BG1219" s="174">
        <f>IF(O1219="zákl. přenesená",K1219,0)</f>
        <v>0</v>
      </c>
      <c r="BH1219" s="174">
        <f>IF(O1219="sníž. přenesená",K1219,0)</f>
        <v>0</v>
      </c>
      <c r="BI1219" s="174">
        <f>IF(O1219="nulová",K1219,0)</f>
        <v>0</v>
      </c>
      <c r="BJ1219" s="14" t="s">
        <v>82</v>
      </c>
      <c r="BK1219" s="174">
        <f>ROUND(P1219*H1219,2)</f>
        <v>715</v>
      </c>
      <c r="BL1219" s="14" t="s">
        <v>82</v>
      </c>
      <c r="BM1219" s="173" t="s">
        <v>2427</v>
      </c>
    </row>
    <row r="1220" spans="1:65" s="2" customFormat="1" ht="11.25">
      <c r="A1220" s="28"/>
      <c r="B1220" s="29"/>
      <c r="C1220" s="30"/>
      <c r="D1220" s="175" t="s">
        <v>129</v>
      </c>
      <c r="E1220" s="30"/>
      <c r="F1220" s="176" t="s">
        <v>2426</v>
      </c>
      <c r="G1220" s="30"/>
      <c r="H1220" s="30"/>
      <c r="I1220" s="30"/>
      <c r="J1220" s="30"/>
      <c r="K1220" s="30"/>
      <c r="L1220" s="30"/>
      <c r="M1220" s="33"/>
      <c r="N1220" s="177"/>
      <c r="O1220" s="178"/>
      <c r="P1220" s="65"/>
      <c r="Q1220" s="65"/>
      <c r="R1220" s="65"/>
      <c r="S1220" s="65"/>
      <c r="T1220" s="65"/>
      <c r="U1220" s="65"/>
      <c r="V1220" s="65"/>
      <c r="W1220" s="65"/>
      <c r="X1220" s="66"/>
      <c r="Y1220" s="28"/>
      <c r="Z1220" s="28"/>
      <c r="AA1220" s="28"/>
      <c r="AB1220" s="28"/>
      <c r="AC1220" s="28"/>
      <c r="AD1220" s="28"/>
      <c r="AE1220" s="28"/>
      <c r="AT1220" s="14" t="s">
        <v>129</v>
      </c>
      <c r="AU1220" s="14" t="s">
        <v>82</v>
      </c>
    </row>
    <row r="1221" spans="1:65" s="2" customFormat="1" ht="24.2" customHeight="1">
      <c r="A1221" s="28"/>
      <c r="B1221" s="29"/>
      <c r="C1221" s="194" t="s">
        <v>2428</v>
      </c>
      <c r="D1221" s="194" t="s">
        <v>1367</v>
      </c>
      <c r="E1221" s="195" t="s">
        <v>2429</v>
      </c>
      <c r="F1221" s="196" t="s">
        <v>2430</v>
      </c>
      <c r="G1221" s="197" t="s">
        <v>694</v>
      </c>
      <c r="H1221" s="198">
        <v>1</v>
      </c>
      <c r="I1221" s="199">
        <v>0</v>
      </c>
      <c r="J1221" s="199">
        <v>190</v>
      </c>
      <c r="K1221" s="199">
        <f>ROUND(P1221*H1221,2)</f>
        <v>190</v>
      </c>
      <c r="L1221" s="196" t="s">
        <v>126</v>
      </c>
      <c r="M1221" s="33"/>
      <c r="N1221" s="200" t="s">
        <v>1</v>
      </c>
      <c r="O1221" s="169" t="s">
        <v>37</v>
      </c>
      <c r="P1221" s="170">
        <f>I1221+J1221</f>
        <v>190</v>
      </c>
      <c r="Q1221" s="170">
        <f>ROUND(I1221*H1221,2)</f>
        <v>0</v>
      </c>
      <c r="R1221" s="170">
        <f>ROUND(J1221*H1221,2)</f>
        <v>190</v>
      </c>
      <c r="S1221" s="171">
        <v>0</v>
      </c>
      <c r="T1221" s="171">
        <f>S1221*H1221</f>
        <v>0</v>
      </c>
      <c r="U1221" s="171">
        <v>0</v>
      </c>
      <c r="V1221" s="171">
        <f>U1221*H1221</f>
        <v>0</v>
      </c>
      <c r="W1221" s="171">
        <v>0</v>
      </c>
      <c r="X1221" s="172">
        <f>W1221*H1221</f>
        <v>0</v>
      </c>
      <c r="Y1221" s="28"/>
      <c r="Z1221" s="28"/>
      <c r="AA1221" s="28"/>
      <c r="AB1221" s="28"/>
      <c r="AC1221" s="28"/>
      <c r="AD1221" s="28"/>
      <c r="AE1221" s="28"/>
      <c r="AR1221" s="173" t="s">
        <v>82</v>
      </c>
      <c r="AT1221" s="173" t="s">
        <v>1367</v>
      </c>
      <c r="AU1221" s="173" t="s">
        <v>82</v>
      </c>
      <c r="AY1221" s="14" t="s">
        <v>127</v>
      </c>
      <c r="BE1221" s="174">
        <f>IF(O1221="základní",K1221,0)</f>
        <v>190</v>
      </c>
      <c r="BF1221" s="174">
        <f>IF(O1221="snížená",K1221,0)</f>
        <v>0</v>
      </c>
      <c r="BG1221" s="174">
        <f>IF(O1221="zákl. přenesená",K1221,0)</f>
        <v>0</v>
      </c>
      <c r="BH1221" s="174">
        <f>IF(O1221="sníž. přenesená",K1221,0)</f>
        <v>0</v>
      </c>
      <c r="BI1221" s="174">
        <f>IF(O1221="nulová",K1221,0)</f>
        <v>0</v>
      </c>
      <c r="BJ1221" s="14" t="s">
        <v>82</v>
      </c>
      <c r="BK1221" s="174">
        <f>ROUND(P1221*H1221,2)</f>
        <v>190</v>
      </c>
      <c r="BL1221" s="14" t="s">
        <v>82</v>
      </c>
      <c r="BM1221" s="173" t="s">
        <v>2431</v>
      </c>
    </row>
    <row r="1222" spans="1:65" s="2" customFormat="1" ht="11.25">
      <c r="A1222" s="28"/>
      <c r="B1222" s="29"/>
      <c r="C1222" s="30"/>
      <c r="D1222" s="175" t="s">
        <v>129</v>
      </c>
      <c r="E1222" s="30"/>
      <c r="F1222" s="176" t="s">
        <v>2430</v>
      </c>
      <c r="G1222" s="30"/>
      <c r="H1222" s="30"/>
      <c r="I1222" s="30"/>
      <c r="J1222" s="30"/>
      <c r="K1222" s="30"/>
      <c r="L1222" s="30"/>
      <c r="M1222" s="33"/>
      <c r="N1222" s="177"/>
      <c r="O1222" s="178"/>
      <c r="P1222" s="65"/>
      <c r="Q1222" s="65"/>
      <c r="R1222" s="65"/>
      <c r="S1222" s="65"/>
      <c r="T1222" s="65"/>
      <c r="U1222" s="65"/>
      <c r="V1222" s="65"/>
      <c r="W1222" s="65"/>
      <c r="X1222" s="66"/>
      <c r="Y1222" s="28"/>
      <c r="Z1222" s="28"/>
      <c r="AA1222" s="28"/>
      <c r="AB1222" s="28"/>
      <c r="AC1222" s="28"/>
      <c r="AD1222" s="28"/>
      <c r="AE1222" s="28"/>
      <c r="AT1222" s="14" t="s">
        <v>129</v>
      </c>
      <c r="AU1222" s="14" t="s">
        <v>82</v>
      </c>
    </row>
    <row r="1223" spans="1:65" s="2" customFormat="1" ht="24.2" customHeight="1">
      <c r="A1223" s="28"/>
      <c r="B1223" s="29"/>
      <c r="C1223" s="194" t="s">
        <v>2432</v>
      </c>
      <c r="D1223" s="194" t="s">
        <v>1367</v>
      </c>
      <c r="E1223" s="195" t="s">
        <v>2433</v>
      </c>
      <c r="F1223" s="196" t="s">
        <v>2434</v>
      </c>
      <c r="G1223" s="197" t="s">
        <v>2414</v>
      </c>
      <c r="H1223" s="198">
        <v>1</v>
      </c>
      <c r="I1223" s="199">
        <v>0</v>
      </c>
      <c r="J1223" s="199">
        <v>4670</v>
      </c>
      <c r="K1223" s="199">
        <f>ROUND(P1223*H1223,2)</f>
        <v>4670</v>
      </c>
      <c r="L1223" s="196" t="s">
        <v>126</v>
      </c>
      <c r="M1223" s="33"/>
      <c r="N1223" s="200" t="s">
        <v>1</v>
      </c>
      <c r="O1223" s="169" t="s">
        <v>37</v>
      </c>
      <c r="P1223" s="170">
        <f>I1223+J1223</f>
        <v>4670</v>
      </c>
      <c r="Q1223" s="170">
        <f>ROUND(I1223*H1223,2)</f>
        <v>0</v>
      </c>
      <c r="R1223" s="170">
        <f>ROUND(J1223*H1223,2)</f>
        <v>4670</v>
      </c>
      <c r="S1223" s="171">
        <v>0</v>
      </c>
      <c r="T1223" s="171">
        <f>S1223*H1223</f>
        <v>0</v>
      </c>
      <c r="U1223" s="171">
        <v>0</v>
      </c>
      <c r="V1223" s="171">
        <f>U1223*H1223</f>
        <v>0</v>
      </c>
      <c r="W1223" s="171">
        <v>0</v>
      </c>
      <c r="X1223" s="172">
        <f>W1223*H1223</f>
        <v>0</v>
      </c>
      <c r="Y1223" s="28"/>
      <c r="Z1223" s="28"/>
      <c r="AA1223" s="28"/>
      <c r="AB1223" s="28"/>
      <c r="AC1223" s="28"/>
      <c r="AD1223" s="28"/>
      <c r="AE1223" s="28"/>
      <c r="AR1223" s="173" t="s">
        <v>82</v>
      </c>
      <c r="AT1223" s="173" t="s">
        <v>1367</v>
      </c>
      <c r="AU1223" s="173" t="s">
        <v>82</v>
      </c>
      <c r="AY1223" s="14" t="s">
        <v>127</v>
      </c>
      <c r="BE1223" s="174">
        <f>IF(O1223="základní",K1223,0)</f>
        <v>4670</v>
      </c>
      <c r="BF1223" s="174">
        <f>IF(O1223="snížená",K1223,0)</f>
        <v>0</v>
      </c>
      <c r="BG1223" s="174">
        <f>IF(O1223="zákl. přenesená",K1223,0)</f>
        <v>0</v>
      </c>
      <c r="BH1223" s="174">
        <f>IF(O1223="sníž. přenesená",K1223,0)</f>
        <v>0</v>
      </c>
      <c r="BI1223" s="174">
        <f>IF(O1223="nulová",K1223,0)</f>
        <v>0</v>
      </c>
      <c r="BJ1223" s="14" t="s">
        <v>82</v>
      </c>
      <c r="BK1223" s="174">
        <f>ROUND(P1223*H1223,2)</f>
        <v>4670</v>
      </c>
      <c r="BL1223" s="14" t="s">
        <v>82</v>
      </c>
      <c r="BM1223" s="173" t="s">
        <v>2435</v>
      </c>
    </row>
    <row r="1224" spans="1:65" s="2" customFormat="1" ht="19.5">
      <c r="A1224" s="28"/>
      <c r="B1224" s="29"/>
      <c r="C1224" s="30"/>
      <c r="D1224" s="175" t="s">
        <v>129</v>
      </c>
      <c r="E1224" s="30"/>
      <c r="F1224" s="176" t="s">
        <v>2434</v>
      </c>
      <c r="G1224" s="30"/>
      <c r="H1224" s="30"/>
      <c r="I1224" s="30"/>
      <c r="J1224" s="30"/>
      <c r="K1224" s="30"/>
      <c r="L1224" s="30"/>
      <c r="M1224" s="33"/>
      <c r="N1224" s="177"/>
      <c r="O1224" s="178"/>
      <c r="P1224" s="65"/>
      <c r="Q1224" s="65"/>
      <c r="R1224" s="65"/>
      <c r="S1224" s="65"/>
      <c r="T1224" s="65"/>
      <c r="U1224" s="65"/>
      <c r="V1224" s="65"/>
      <c r="W1224" s="65"/>
      <c r="X1224" s="66"/>
      <c r="Y1224" s="28"/>
      <c r="Z1224" s="28"/>
      <c r="AA1224" s="28"/>
      <c r="AB1224" s="28"/>
      <c r="AC1224" s="28"/>
      <c r="AD1224" s="28"/>
      <c r="AE1224" s="28"/>
      <c r="AT1224" s="14" t="s">
        <v>129</v>
      </c>
      <c r="AU1224" s="14" t="s">
        <v>82</v>
      </c>
    </row>
    <row r="1225" spans="1:65" s="2" customFormat="1" ht="24.2" customHeight="1">
      <c r="A1225" s="28"/>
      <c r="B1225" s="29"/>
      <c r="C1225" s="194" t="s">
        <v>2436</v>
      </c>
      <c r="D1225" s="194" t="s">
        <v>1367</v>
      </c>
      <c r="E1225" s="195" t="s">
        <v>2437</v>
      </c>
      <c r="F1225" s="196" t="s">
        <v>2438</v>
      </c>
      <c r="G1225" s="197" t="s">
        <v>125</v>
      </c>
      <c r="H1225" s="198">
        <v>1</v>
      </c>
      <c r="I1225" s="199">
        <v>0</v>
      </c>
      <c r="J1225" s="199">
        <v>663</v>
      </c>
      <c r="K1225" s="199">
        <f>ROUND(P1225*H1225,2)</f>
        <v>663</v>
      </c>
      <c r="L1225" s="196" t="s">
        <v>126</v>
      </c>
      <c r="M1225" s="33"/>
      <c r="N1225" s="200" t="s">
        <v>1</v>
      </c>
      <c r="O1225" s="169" t="s">
        <v>37</v>
      </c>
      <c r="P1225" s="170">
        <f>I1225+J1225</f>
        <v>663</v>
      </c>
      <c r="Q1225" s="170">
        <f>ROUND(I1225*H1225,2)</f>
        <v>0</v>
      </c>
      <c r="R1225" s="170">
        <f>ROUND(J1225*H1225,2)</f>
        <v>663</v>
      </c>
      <c r="S1225" s="171">
        <v>0</v>
      </c>
      <c r="T1225" s="171">
        <f>S1225*H1225</f>
        <v>0</v>
      </c>
      <c r="U1225" s="171">
        <v>0</v>
      </c>
      <c r="V1225" s="171">
        <f>U1225*H1225</f>
        <v>0</v>
      </c>
      <c r="W1225" s="171">
        <v>0</v>
      </c>
      <c r="X1225" s="172">
        <f>W1225*H1225</f>
        <v>0</v>
      </c>
      <c r="Y1225" s="28"/>
      <c r="Z1225" s="28"/>
      <c r="AA1225" s="28"/>
      <c r="AB1225" s="28"/>
      <c r="AC1225" s="28"/>
      <c r="AD1225" s="28"/>
      <c r="AE1225" s="28"/>
      <c r="AR1225" s="173" t="s">
        <v>82</v>
      </c>
      <c r="AT1225" s="173" t="s">
        <v>1367</v>
      </c>
      <c r="AU1225" s="173" t="s">
        <v>82</v>
      </c>
      <c r="AY1225" s="14" t="s">
        <v>127</v>
      </c>
      <c r="BE1225" s="174">
        <f>IF(O1225="základní",K1225,0)</f>
        <v>663</v>
      </c>
      <c r="BF1225" s="174">
        <f>IF(O1225="snížená",K1225,0)</f>
        <v>0</v>
      </c>
      <c r="BG1225" s="174">
        <f>IF(O1225="zákl. přenesená",K1225,0)</f>
        <v>0</v>
      </c>
      <c r="BH1225" s="174">
        <f>IF(O1225="sníž. přenesená",K1225,0)</f>
        <v>0</v>
      </c>
      <c r="BI1225" s="174">
        <f>IF(O1225="nulová",K1225,0)</f>
        <v>0</v>
      </c>
      <c r="BJ1225" s="14" t="s">
        <v>82</v>
      </c>
      <c r="BK1225" s="174">
        <f>ROUND(P1225*H1225,2)</f>
        <v>663</v>
      </c>
      <c r="BL1225" s="14" t="s">
        <v>82</v>
      </c>
      <c r="BM1225" s="173" t="s">
        <v>2439</v>
      </c>
    </row>
    <row r="1226" spans="1:65" s="2" customFormat="1" ht="11.25">
      <c r="A1226" s="28"/>
      <c r="B1226" s="29"/>
      <c r="C1226" s="30"/>
      <c r="D1226" s="175" t="s">
        <v>129</v>
      </c>
      <c r="E1226" s="30"/>
      <c r="F1226" s="176" t="s">
        <v>2438</v>
      </c>
      <c r="G1226" s="30"/>
      <c r="H1226" s="30"/>
      <c r="I1226" s="30"/>
      <c r="J1226" s="30"/>
      <c r="K1226" s="30"/>
      <c r="L1226" s="30"/>
      <c r="M1226" s="33"/>
      <c r="N1226" s="177"/>
      <c r="O1226" s="178"/>
      <c r="P1226" s="65"/>
      <c r="Q1226" s="65"/>
      <c r="R1226" s="65"/>
      <c r="S1226" s="65"/>
      <c r="T1226" s="65"/>
      <c r="U1226" s="65"/>
      <c r="V1226" s="65"/>
      <c r="W1226" s="65"/>
      <c r="X1226" s="66"/>
      <c r="Y1226" s="28"/>
      <c r="Z1226" s="28"/>
      <c r="AA1226" s="28"/>
      <c r="AB1226" s="28"/>
      <c r="AC1226" s="28"/>
      <c r="AD1226" s="28"/>
      <c r="AE1226" s="28"/>
      <c r="AT1226" s="14" t="s">
        <v>129</v>
      </c>
      <c r="AU1226" s="14" t="s">
        <v>82</v>
      </c>
    </row>
    <row r="1227" spans="1:65" s="2" customFormat="1" ht="24.2" customHeight="1">
      <c r="A1227" s="28"/>
      <c r="B1227" s="29"/>
      <c r="C1227" s="194" t="s">
        <v>2440</v>
      </c>
      <c r="D1227" s="194" t="s">
        <v>1367</v>
      </c>
      <c r="E1227" s="195" t="s">
        <v>2441</v>
      </c>
      <c r="F1227" s="196" t="s">
        <v>2442</v>
      </c>
      <c r="G1227" s="197" t="s">
        <v>125</v>
      </c>
      <c r="H1227" s="198">
        <v>1</v>
      </c>
      <c r="I1227" s="199">
        <v>0</v>
      </c>
      <c r="J1227" s="199">
        <v>710</v>
      </c>
      <c r="K1227" s="199">
        <f>ROUND(P1227*H1227,2)</f>
        <v>710</v>
      </c>
      <c r="L1227" s="196" t="s">
        <v>126</v>
      </c>
      <c r="M1227" s="33"/>
      <c r="N1227" s="200" t="s">
        <v>1</v>
      </c>
      <c r="O1227" s="169" t="s">
        <v>37</v>
      </c>
      <c r="P1227" s="170">
        <f>I1227+J1227</f>
        <v>710</v>
      </c>
      <c r="Q1227" s="170">
        <f>ROUND(I1227*H1227,2)</f>
        <v>0</v>
      </c>
      <c r="R1227" s="170">
        <f>ROUND(J1227*H1227,2)</f>
        <v>710</v>
      </c>
      <c r="S1227" s="171">
        <v>0</v>
      </c>
      <c r="T1227" s="171">
        <f>S1227*H1227</f>
        <v>0</v>
      </c>
      <c r="U1227" s="171">
        <v>0</v>
      </c>
      <c r="V1227" s="171">
        <f>U1227*H1227</f>
        <v>0</v>
      </c>
      <c r="W1227" s="171">
        <v>0</v>
      </c>
      <c r="X1227" s="172">
        <f>W1227*H1227</f>
        <v>0</v>
      </c>
      <c r="Y1227" s="28"/>
      <c r="Z1227" s="28"/>
      <c r="AA1227" s="28"/>
      <c r="AB1227" s="28"/>
      <c r="AC1227" s="28"/>
      <c r="AD1227" s="28"/>
      <c r="AE1227" s="28"/>
      <c r="AR1227" s="173" t="s">
        <v>82</v>
      </c>
      <c r="AT1227" s="173" t="s">
        <v>1367</v>
      </c>
      <c r="AU1227" s="173" t="s">
        <v>82</v>
      </c>
      <c r="AY1227" s="14" t="s">
        <v>127</v>
      </c>
      <c r="BE1227" s="174">
        <f>IF(O1227="základní",K1227,0)</f>
        <v>710</v>
      </c>
      <c r="BF1227" s="174">
        <f>IF(O1227="snížená",K1227,0)</f>
        <v>0</v>
      </c>
      <c r="BG1227" s="174">
        <f>IF(O1227="zákl. přenesená",K1227,0)</f>
        <v>0</v>
      </c>
      <c r="BH1227" s="174">
        <f>IF(O1227="sníž. přenesená",K1227,0)</f>
        <v>0</v>
      </c>
      <c r="BI1227" s="174">
        <f>IF(O1227="nulová",K1227,0)</f>
        <v>0</v>
      </c>
      <c r="BJ1227" s="14" t="s">
        <v>82</v>
      </c>
      <c r="BK1227" s="174">
        <f>ROUND(P1227*H1227,2)</f>
        <v>710</v>
      </c>
      <c r="BL1227" s="14" t="s">
        <v>82</v>
      </c>
      <c r="BM1227" s="173" t="s">
        <v>2443</v>
      </c>
    </row>
    <row r="1228" spans="1:65" s="2" customFormat="1" ht="11.25">
      <c r="A1228" s="28"/>
      <c r="B1228" s="29"/>
      <c r="C1228" s="30"/>
      <c r="D1228" s="175" t="s">
        <v>129</v>
      </c>
      <c r="E1228" s="30"/>
      <c r="F1228" s="176" t="s">
        <v>2442</v>
      </c>
      <c r="G1228" s="30"/>
      <c r="H1228" s="30"/>
      <c r="I1228" s="30"/>
      <c r="J1228" s="30"/>
      <c r="K1228" s="30"/>
      <c r="L1228" s="30"/>
      <c r="M1228" s="33"/>
      <c r="N1228" s="177"/>
      <c r="O1228" s="178"/>
      <c r="P1228" s="65"/>
      <c r="Q1228" s="65"/>
      <c r="R1228" s="65"/>
      <c r="S1228" s="65"/>
      <c r="T1228" s="65"/>
      <c r="U1228" s="65"/>
      <c r="V1228" s="65"/>
      <c r="W1228" s="65"/>
      <c r="X1228" s="66"/>
      <c r="Y1228" s="28"/>
      <c r="Z1228" s="28"/>
      <c r="AA1228" s="28"/>
      <c r="AB1228" s="28"/>
      <c r="AC1228" s="28"/>
      <c r="AD1228" s="28"/>
      <c r="AE1228" s="28"/>
      <c r="AT1228" s="14" t="s">
        <v>129</v>
      </c>
      <c r="AU1228" s="14" t="s">
        <v>82</v>
      </c>
    </row>
    <row r="1229" spans="1:65" s="2" customFormat="1" ht="24.2" customHeight="1">
      <c r="A1229" s="28"/>
      <c r="B1229" s="29"/>
      <c r="C1229" s="194" t="s">
        <v>2444</v>
      </c>
      <c r="D1229" s="194" t="s">
        <v>1367</v>
      </c>
      <c r="E1229" s="195" t="s">
        <v>2445</v>
      </c>
      <c r="F1229" s="196" t="s">
        <v>2446</v>
      </c>
      <c r="G1229" s="197" t="s">
        <v>125</v>
      </c>
      <c r="H1229" s="198">
        <v>1</v>
      </c>
      <c r="I1229" s="199">
        <v>0</v>
      </c>
      <c r="J1229" s="199">
        <v>501</v>
      </c>
      <c r="K1229" s="199">
        <f>ROUND(P1229*H1229,2)</f>
        <v>501</v>
      </c>
      <c r="L1229" s="196" t="s">
        <v>126</v>
      </c>
      <c r="M1229" s="33"/>
      <c r="N1229" s="200" t="s">
        <v>1</v>
      </c>
      <c r="O1229" s="169" t="s">
        <v>37</v>
      </c>
      <c r="P1229" s="170">
        <f>I1229+J1229</f>
        <v>501</v>
      </c>
      <c r="Q1229" s="170">
        <f>ROUND(I1229*H1229,2)</f>
        <v>0</v>
      </c>
      <c r="R1229" s="170">
        <f>ROUND(J1229*H1229,2)</f>
        <v>501</v>
      </c>
      <c r="S1229" s="171">
        <v>0</v>
      </c>
      <c r="T1229" s="171">
        <f>S1229*H1229</f>
        <v>0</v>
      </c>
      <c r="U1229" s="171">
        <v>0</v>
      </c>
      <c r="V1229" s="171">
        <f>U1229*H1229</f>
        <v>0</v>
      </c>
      <c r="W1229" s="171">
        <v>0</v>
      </c>
      <c r="X1229" s="172">
        <f>W1229*H1229</f>
        <v>0</v>
      </c>
      <c r="Y1229" s="28"/>
      <c r="Z1229" s="28"/>
      <c r="AA1229" s="28"/>
      <c r="AB1229" s="28"/>
      <c r="AC1229" s="28"/>
      <c r="AD1229" s="28"/>
      <c r="AE1229" s="28"/>
      <c r="AR1229" s="173" t="s">
        <v>82</v>
      </c>
      <c r="AT1229" s="173" t="s">
        <v>1367</v>
      </c>
      <c r="AU1229" s="173" t="s">
        <v>82</v>
      </c>
      <c r="AY1229" s="14" t="s">
        <v>127</v>
      </c>
      <c r="BE1229" s="174">
        <f>IF(O1229="základní",K1229,0)</f>
        <v>501</v>
      </c>
      <c r="BF1229" s="174">
        <f>IF(O1229="snížená",K1229,0)</f>
        <v>0</v>
      </c>
      <c r="BG1229" s="174">
        <f>IF(O1229="zákl. přenesená",K1229,0)</f>
        <v>0</v>
      </c>
      <c r="BH1229" s="174">
        <f>IF(O1229="sníž. přenesená",K1229,0)</f>
        <v>0</v>
      </c>
      <c r="BI1229" s="174">
        <f>IF(O1229="nulová",K1229,0)</f>
        <v>0</v>
      </c>
      <c r="BJ1229" s="14" t="s">
        <v>82</v>
      </c>
      <c r="BK1229" s="174">
        <f>ROUND(P1229*H1229,2)</f>
        <v>501</v>
      </c>
      <c r="BL1229" s="14" t="s">
        <v>82</v>
      </c>
      <c r="BM1229" s="173" t="s">
        <v>2447</v>
      </c>
    </row>
    <row r="1230" spans="1:65" s="2" customFormat="1" ht="11.25">
      <c r="A1230" s="28"/>
      <c r="B1230" s="29"/>
      <c r="C1230" s="30"/>
      <c r="D1230" s="175" t="s">
        <v>129</v>
      </c>
      <c r="E1230" s="30"/>
      <c r="F1230" s="176" t="s">
        <v>2446</v>
      </c>
      <c r="G1230" s="30"/>
      <c r="H1230" s="30"/>
      <c r="I1230" s="30"/>
      <c r="J1230" s="30"/>
      <c r="K1230" s="30"/>
      <c r="L1230" s="30"/>
      <c r="M1230" s="33"/>
      <c r="N1230" s="177"/>
      <c r="O1230" s="178"/>
      <c r="P1230" s="65"/>
      <c r="Q1230" s="65"/>
      <c r="R1230" s="65"/>
      <c r="S1230" s="65"/>
      <c r="T1230" s="65"/>
      <c r="U1230" s="65"/>
      <c r="V1230" s="65"/>
      <c r="W1230" s="65"/>
      <c r="X1230" s="66"/>
      <c r="Y1230" s="28"/>
      <c r="Z1230" s="28"/>
      <c r="AA1230" s="28"/>
      <c r="AB1230" s="28"/>
      <c r="AC1230" s="28"/>
      <c r="AD1230" s="28"/>
      <c r="AE1230" s="28"/>
      <c r="AT1230" s="14" t="s">
        <v>129</v>
      </c>
      <c r="AU1230" s="14" t="s">
        <v>82</v>
      </c>
    </row>
    <row r="1231" spans="1:65" s="2" customFormat="1" ht="24.2" customHeight="1">
      <c r="A1231" s="28"/>
      <c r="B1231" s="29"/>
      <c r="C1231" s="194" t="s">
        <v>2448</v>
      </c>
      <c r="D1231" s="194" t="s">
        <v>1367</v>
      </c>
      <c r="E1231" s="195" t="s">
        <v>2449</v>
      </c>
      <c r="F1231" s="196" t="s">
        <v>2450</v>
      </c>
      <c r="G1231" s="197" t="s">
        <v>694</v>
      </c>
      <c r="H1231" s="198">
        <v>1</v>
      </c>
      <c r="I1231" s="199">
        <v>0</v>
      </c>
      <c r="J1231" s="199">
        <v>133</v>
      </c>
      <c r="K1231" s="199">
        <f>ROUND(P1231*H1231,2)</f>
        <v>133</v>
      </c>
      <c r="L1231" s="196" t="s">
        <v>126</v>
      </c>
      <c r="M1231" s="33"/>
      <c r="N1231" s="200" t="s">
        <v>1</v>
      </c>
      <c r="O1231" s="169" t="s">
        <v>37</v>
      </c>
      <c r="P1231" s="170">
        <f>I1231+J1231</f>
        <v>133</v>
      </c>
      <c r="Q1231" s="170">
        <f>ROUND(I1231*H1231,2)</f>
        <v>0</v>
      </c>
      <c r="R1231" s="170">
        <f>ROUND(J1231*H1231,2)</f>
        <v>133</v>
      </c>
      <c r="S1231" s="171">
        <v>0</v>
      </c>
      <c r="T1231" s="171">
        <f>S1231*H1231</f>
        <v>0</v>
      </c>
      <c r="U1231" s="171">
        <v>0</v>
      </c>
      <c r="V1231" s="171">
        <f>U1231*H1231</f>
        <v>0</v>
      </c>
      <c r="W1231" s="171">
        <v>0</v>
      </c>
      <c r="X1231" s="172">
        <f>W1231*H1231</f>
        <v>0</v>
      </c>
      <c r="Y1231" s="28"/>
      <c r="Z1231" s="28"/>
      <c r="AA1231" s="28"/>
      <c r="AB1231" s="28"/>
      <c r="AC1231" s="28"/>
      <c r="AD1231" s="28"/>
      <c r="AE1231" s="28"/>
      <c r="AR1231" s="173" t="s">
        <v>82</v>
      </c>
      <c r="AT1231" s="173" t="s">
        <v>1367</v>
      </c>
      <c r="AU1231" s="173" t="s">
        <v>82</v>
      </c>
      <c r="AY1231" s="14" t="s">
        <v>127</v>
      </c>
      <c r="BE1231" s="174">
        <f>IF(O1231="základní",K1231,0)</f>
        <v>133</v>
      </c>
      <c r="BF1231" s="174">
        <f>IF(O1231="snížená",K1231,0)</f>
        <v>0</v>
      </c>
      <c r="BG1231" s="174">
        <f>IF(O1231="zákl. přenesená",K1231,0)</f>
        <v>0</v>
      </c>
      <c r="BH1231" s="174">
        <f>IF(O1231="sníž. přenesená",K1231,0)</f>
        <v>0</v>
      </c>
      <c r="BI1231" s="174">
        <f>IF(O1231="nulová",K1231,0)</f>
        <v>0</v>
      </c>
      <c r="BJ1231" s="14" t="s">
        <v>82</v>
      </c>
      <c r="BK1231" s="174">
        <f>ROUND(P1231*H1231,2)</f>
        <v>133</v>
      </c>
      <c r="BL1231" s="14" t="s">
        <v>82</v>
      </c>
      <c r="BM1231" s="173" t="s">
        <v>2451</v>
      </c>
    </row>
    <row r="1232" spans="1:65" s="2" customFormat="1" ht="11.25">
      <c r="A1232" s="28"/>
      <c r="B1232" s="29"/>
      <c r="C1232" s="30"/>
      <c r="D1232" s="175" t="s">
        <v>129</v>
      </c>
      <c r="E1232" s="30"/>
      <c r="F1232" s="176" t="s">
        <v>2450</v>
      </c>
      <c r="G1232" s="30"/>
      <c r="H1232" s="30"/>
      <c r="I1232" s="30"/>
      <c r="J1232" s="30"/>
      <c r="K1232" s="30"/>
      <c r="L1232" s="30"/>
      <c r="M1232" s="33"/>
      <c r="N1232" s="201"/>
      <c r="O1232" s="202"/>
      <c r="P1232" s="203"/>
      <c r="Q1232" s="203"/>
      <c r="R1232" s="203"/>
      <c r="S1232" s="203"/>
      <c r="T1232" s="203"/>
      <c r="U1232" s="203"/>
      <c r="V1232" s="203"/>
      <c r="W1232" s="203"/>
      <c r="X1232" s="204"/>
      <c r="Y1232" s="28"/>
      <c r="Z1232" s="28"/>
      <c r="AA1232" s="28"/>
      <c r="AB1232" s="28"/>
      <c r="AC1232" s="28"/>
      <c r="AD1232" s="28"/>
      <c r="AE1232" s="28"/>
      <c r="AT1232" s="14" t="s">
        <v>129</v>
      </c>
      <c r="AU1232" s="14" t="s">
        <v>82</v>
      </c>
    </row>
    <row r="1233" spans="1:31" s="2" customFormat="1" ht="6.95" customHeight="1">
      <c r="A1233" s="28"/>
      <c r="B1233" s="48"/>
      <c r="C1233" s="49"/>
      <c r="D1233" s="49"/>
      <c r="E1233" s="49"/>
      <c r="F1233" s="49"/>
      <c r="G1233" s="49"/>
      <c r="H1233" s="49"/>
      <c r="I1233" s="49"/>
      <c r="J1233" s="49"/>
      <c r="K1233" s="49"/>
      <c r="L1233" s="49"/>
      <c r="M1233" s="33"/>
      <c r="N1233" s="28"/>
      <c r="P1233" s="28"/>
      <c r="Q1233" s="28"/>
      <c r="R1233" s="28"/>
      <c r="S1233" s="28"/>
      <c r="T1233" s="28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</row>
  </sheetData>
  <sheetProtection algorithmName="SHA-512" hashValue="lGxyrn3U0B23tHv5j2XXG/ml6UmHG8bfTp7kNrFQXQFeE6jScM+BfyUwTA70yBSTwObDDLfhm+JKjdqkWgYgmQ==" saltValue="RWv9URVaf2O1li2tZiWJ4pnxDMXvJx+bYPPqlaBLZIZwWdaMlCesbwMQx5Gc4FAJMV3YLkb+jbbkqZfDXStLEA==" spinCount="100000" sheet="1" objects="1" scenarios="1" formatColumns="0" formatRows="0" autoFilter="0"/>
  <autoFilter ref="C116:L1232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T2" s="14" t="s">
        <v>88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7"/>
      <c r="AT3" s="14" t="s">
        <v>84</v>
      </c>
    </row>
    <row r="4" spans="1:46" s="1" customFormat="1" ht="24.95" customHeight="1">
      <c r="B4" s="17"/>
      <c r="D4" s="105" t="s">
        <v>92</v>
      </c>
      <c r="M4" s="17"/>
      <c r="N4" s="106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07" t="s">
        <v>15</v>
      </c>
      <c r="M6" s="17"/>
    </row>
    <row r="7" spans="1:46" s="1" customFormat="1" ht="26.25" customHeight="1">
      <c r="B7" s="17"/>
      <c r="E7" s="249" t="str">
        <f>'Rekapitulace stavby'!K6</f>
        <v>Údržba, opravy a odstraňování závad u SSZT 2021-2025- Oprava IP technologií v obvodu OŘ Brno</v>
      </c>
      <c r="F7" s="250"/>
      <c r="G7" s="250"/>
      <c r="H7" s="250"/>
      <c r="M7" s="17"/>
    </row>
    <row r="8" spans="1:46" s="2" customFormat="1" ht="12" customHeight="1">
      <c r="A8" s="28"/>
      <c r="B8" s="33"/>
      <c r="C8" s="28"/>
      <c r="D8" s="107" t="s">
        <v>93</v>
      </c>
      <c r="E8" s="28"/>
      <c r="F8" s="28"/>
      <c r="G8" s="28"/>
      <c r="H8" s="28"/>
      <c r="I8" s="28"/>
      <c r="J8" s="28"/>
      <c r="K8" s="28"/>
      <c r="L8" s="28"/>
      <c r="M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1" t="s">
        <v>2452</v>
      </c>
      <c r="F9" s="252"/>
      <c r="G9" s="252"/>
      <c r="H9" s="252"/>
      <c r="I9" s="28"/>
      <c r="J9" s="28"/>
      <c r="K9" s="28"/>
      <c r="L9" s="28"/>
      <c r="M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7" t="s">
        <v>17</v>
      </c>
      <c r="E11" s="28"/>
      <c r="F11" s="108" t="s">
        <v>1</v>
      </c>
      <c r="G11" s="28"/>
      <c r="H11" s="28"/>
      <c r="I11" s="107" t="s">
        <v>18</v>
      </c>
      <c r="J11" s="108" t="s">
        <v>1</v>
      </c>
      <c r="K11" s="28"/>
      <c r="L11" s="28"/>
      <c r="M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7" t="s">
        <v>19</v>
      </c>
      <c r="E12" s="28"/>
      <c r="F12" s="108" t="s">
        <v>20</v>
      </c>
      <c r="G12" s="28"/>
      <c r="H12" s="28"/>
      <c r="I12" s="107" t="s">
        <v>21</v>
      </c>
      <c r="J12" s="109" t="str">
        <f>'Rekapitulace stavby'!AN8</f>
        <v>1. 6. 2021</v>
      </c>
      <c r="K12" s="28"/>
      <c r="L12" s="28"/>
      <c r="M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7" t="s">
        <v>23</v>
      </c>
      <c r="E14" s="28"/>
      <c r="F14" s="28"/>
      <c r="G14" s="28"/>
      <c r="H14" s="28"/>
      <c r="I14" s="107" t="s">
        <v>24</v>
      </c>
      <c r="J14" s="108" t="str">
        <f>IF('Rekapitulace stavby'!AN10="","",'Rekapitulace stavby'!AN10)</f>
        <v/>
      </c>
      <c r="K14" s="28"/>
      <c r="L14" s="28"/>
      <c r="M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8" t="str">
        <f>IF('Rekapitulace stavby'!E11="","",'Rekapitulace stavby'!E11)</f>
        <v xml:space="preserve"> </v>
      </c>
      <c r="F15" s="28"/>
      <c r="G15" s="28"/>
      <c r="H15" s="28"/>
      <c r="I15" s="107" t="s">
        <v>26</v>
      </c>
      <c r="J15" s="108" t="str">
        <f>IF('Rekapitulace stavby'!AN11="","",'Rekapitulace stavby'!AN11)</f>
        <v/>
      </c>
      <c r="K15" s="28"/>
      <c r="L15" s="28"/>
      <c r="M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7" t="s">
        <v>27</v>
      </c>
      <c r="E17" s="28"/>
      <c r="F17" s="28"/>
      <c r="G17" s="28"/>
      <c r="H17" s="28"/>
      <c r="I17" s="107" t="s">
        <v>24</v>
      </c>
      <c r="J17" s="108" t="str">
        <f>'Rekapitulace stavby'!AN13</f>
        <v/>
      </c>
      <c r="K17" s="28"/>
      <c r="L17" s="28"/>
      <c r="M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53" t="str">
        <f>'Rekapitulace stavby'!E14</f>
        <v xml:space="preserve"> </v>
      </c>
      <c r="F18" s="253"/>
      <c r="G18" s="253"/>
      <c r="H18" s="253"/>
      <c r="I18" s="107" t="s">
        <v>26</v>
      </c>
      <c r="J18" s="108" t="str">
        <f>'Rekapitulace stavby'!AN14</f>
        <v/>
      </c>
      <c r="K18" s="28"/>
      <c r="L18" s="28"/>
      <c r="M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7" t="s">
        <v>28</v>
      </c>
      <c r="E20" s="28"/>
      <c r="F20" s="28"/>
      <c r="G20" s="28"/>
      <c r="H20" s="28"/>
      <c r="I20" s="107" t="s">
        <v>24</v>
      </c>
      <c r="J20" s="108" t="str">
        <f>IF('Rekapitulace stavby'!AN16="","",'Rekapitulace stavby'!AN16)</f>
        <v/>
      </c>
      <c r="K20" s="28"/>
      <c r="L20" s="28"/>
      <c r="M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8" t="str">
        <f>IF('Rekapitulace stavby'!E17="","",'Rekapitulace stavby'!E17)</f>
        <v xml:space="preserve"> </v>
      </c>
      <c r="F21" s="28"/>
      <c r="G21" s="28"/>
      <c r="H21" s="28"/>
      <c r="I21" s="107" t="s">
        <v>26</v>
      </c>
      <c r="J21" s="108" t="str">
        <f>IF('Rekapitulace stavby'!AN17="","",'Rekapitulace stavby'!AN17)</f>
        <v/>
      </c>
      <c r="K21" s="28"/>
      <c r="L21" s="28"/>
      <c r="M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7" t="s">
        <v>29</v>
      </c>
      <c r="E23" s="28"/>
      <c r="F23" s="28"/>
      <c r="G23" s="28"/>
      <c r="H23" s="28"/>
      <c r="I23" s="107" t="s">
        <v>24</v>
      </c>
      <c r="J23" s="108" t="s">
        <v>1</v>
      </c>
      <c r="K23" s="28"/>
      <c r="L23" s="28"/>
      <c r="M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8" t="s">
        <v>30</v>
      </c>
      <c r="F24" s="28"/>
      <c r="G24" s="28"/>
      <c r="H24" s="28"/>
      <c r="I24" s="107" t="s">
        <v>26</v>
      </c>
      <c r="J24" s="108" t="s">
        <v>1</v>
      </c>
      <c r="K24" s="28"/>
      <c r="L24" s="28"/>
      <c r="M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7" t="s">
        <v>31</v>
      </c>
      <c r="E26" s="28"/>
      <c r="F26" s="28"/>
      <c r="G26" s="28"/>
      <c r="H26" s="28"/>
      <c r="I26" s="28"/>
      <c r="J26" s="28"/>
      <c r="K26" s="28"/>
      <c r="L26" s="28"/>
      <c r="M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0"/>
      <c r="B27" s="111"/>
      <c r="C27" s="110"/>
      <c r="D27" s="110"/>
      <c r="E27" s="254" t="s">
        <v>1</v>
      </c>
      <c r="F27" s="254"/>
      <c r="G27" s="254"/>
      <c r="H27" s="254"/>
      <c r="I27" s="110"/>
      <c r="J27" s="110"/>
      <c r="K27" s="110"/>
      <c r="L27" s="110"/>
      <c r="M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3"/>
      <c r="E29" s="113"/>
      <c r="F29" s="113"/>
      <c r="G29" s="113"/>
      <c r="H29" s="113"/>
      <c r="I29" s="113"/>
      <c r="J29" s="113"/>
      <c r="K29" s="113"/>
      <c r="L29" s="113"/>
      <c r="M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33"/>
      <c r="C30" s="28"/>
      <c r="D30" s="28"/>
      <c r="E30" s="107" t="s">
        <v>95</v>
      </c>
      <c r="F30" s="28"/>
      <c r="G30" s="28"/>
      <c r="H30" s="28"/>
      <c r="I30" s="28"/>
      <c r="J30" s="28"/>
      <c r="K30" s="114">
        <f>I96</f>
        <v>358.90999999999997</v>
      </c>
      <c r="L30" s="28"/>
      <c r="M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33"/>
      <c r="C31" s="28"/>
      <c r="D31" s="28"/>
      <c r="E31" s="107" t="s">
        <v>96</v>
      </c>
      <c r="F31" s="28"/>
      <c r="G31" s="28"/>
      <c r="H31" s="28"/>
      <c r="I31" s="28"/>
      <c r="J31" s="28"/>
      <c r="K31" s="114">
        <f>J96</f>
        <v>39334.090000000004</v>
      </c>
      <c r="L31" s="28"/>
      <c r="M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33"/>
      <c r="C32" s="28"/>
      <c r="D32" s="115" t="s">
        <v>32</v>
      </c>
      <c r="E32" s="28"/>
      <c r="F32" s="28"/>
      <c r="G32" s="28"/>
      <c r="H32" s="28"/>
      <c r="I32" s="28"/>
      <c r="J32" s="28"/>
      <c r="K32" s="116">
        <f>ROUND(K122, 2)</f>
        <v>39693</v>
      </c>
      <c r="L32" s="28"/>
      <c r="M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33"/>
      <c r="C33" s="28"/>
      <c r="D33" s="113"/>
      <c r="E33" s="113"/>
      <c r="F33" s="113"/>
      <c r="G33" s="113"/>
      <c r="H33" s="113"/>
      <c r="I33" s="113"/>
      <c r="J33" s="113"/>
      <c r="K33" s="113"/>
      <c r="L33" s="113"/>
      <c r="M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28"/>
      <c r="F34" s="117" t="s">
        <v>34</v>
      </c>
      <c r="G34" s="28"/>
      <c r="H34" s="28"/>
      <c r="I34" s="117" t="s">
        <v>33</v>
      </c>
      <c r="J34" s="28"/>
      <c r="K34" s="117" t="s">
        <v>35</v>
      </c>
      <c r="L34" s="28"/>
      <c r="M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33"/>
      <c r="C35" s="28"/>
      <c r="D35" s="118" t="s">
        <v>36</v>
      </c>
      <c r="E35" s="107" t="s">
        <v>37</v>
      </c>
      <c r="F35" s="114">
        <f>ROUND((SUM(BE122:BE182)),  2)</f>
        <v>39693</v>
      </c>
      <c r="G35" s="28"/>
      <c r="H35" s="28"/>
      <c r="I35" s="119">
        <v>0.21</v>
      </c>
      <c r="J35" s="28"/>
      <c r="K35" s="114">
        <f>ROUND(((SUM(BE122:BE182))*I35),  2)</f>
        <v>8335.5300000000007</v>
      </c>
      <c r="L35" s="28"/>
      <c r="M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107" t="s">
        <v>38</v>
      </c>
      <c r="F36" s="114">
        <f>ROUND((SUM(BF122:BF182)),  2)</f>
        <v>0</v>
      </c>
      <c r="G36" s="28"/>
      <c r="H36" s="28"/>
      <c r="I36" s="119">
        <v>0.15</v>
      </c>
      <c r="J36" s="28"/>
      <c r="K36" s="114">
        <f>ROUND(((SUM(BF122:BF182))*I36),  2)</f>
        <v>0</v>
      </c>
      <c r="L36" s="28"/>
      <c r="M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07" t="s">
        <v>39</v>
      </c>
      <c r="F37" s="114">
        <f>ROUND((SUM(BG122:BG182)),  2)</f>
        <v>0</v>
      </c>
      <c r="G37" s="28"/>
      <c r="H37" s="28"/>
      <c r="I37" s="119">
        <v>0.21</v>
      </c>
      <c r="J37" s="28"/>
      <c r="K37" s="114">
        <f>0</f>
        <v>0</v>
      </c>
      <c r="L37" s="28"/>
      <c r="M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33"/>
      <c r="C38" s="28"/>
      <c r="D38" s="28"/>
      <c r="E38" s="107" t="s">
        <v>40</v>
      </c>
      <c r="F38" s="114">
        <f>ROUND((SUM(BH122:BH182)),  2)</f>
        <v>0</v>
      </c>
      <c r="G38" s="28"/>
      <c r="H38" s="28"/>
      <c r="I38" s="119">
        <v>0.15</v>
      </c>
      <c r="J38" s="28"/>
      <c r="K38" s="114">
        <f>0</f>
        <v>0</v>
      </c>
      <c r="L38" s="28"/>
      <c r="M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07" t="s">
        <v>41</v>
      </c>
      <c r="F39" s="114">
        <f>ROUND((SUM(BI122:BI182)),  2)</f>
        <v>0</v>
      </c>
      <c r="G39" s="28"/>
      <c r="H39" s="28"/>
      <c r="I39" s="119">
        <v>0</v>
      </c>
      <c r="J39" s="28"/>
      <c r="K39" s="114">
        <f>0</f>
        <v>0</v>
      </c>
      <c r="L39" s="28"/>
      <c r="M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33"/>
      <c r="C41" s="120"/>
      <c r="D41" s="121" t="s">
        <v>42</v>
      </c>
      <c r="E41" s="122"/>
      <c r="F41" s="122"/>
      <c r="G41" s="123" t="s">
        <v>43</v>
      </c>
      <c r="H41" s="124" t="s">
        <v>44</v>
      </c>
      <c r="I41" s="122"/>
      <c r="J41" s="122"/>
      <c r="K41" s="125">
        <f>SUM(K32:K39)</f>
        <v>48028.53</v>
      </c>
      <c r="L41" s="126"/>
      <c r="M41" s="45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45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5"/>
      <c r="D50" s="127" t="s">
        <v>45</v>
      </c>
      <c r="E50" s="128"/>
      <c r="F50" s="128"/>
      <c r="G50" s="127" t="s">
        <v>46</v>
      </c>
      <c r="H50" s="128"/>
      <c r="I50" s="128"/>
      <c r="J50" s="128"/>
      <c r="K50" s="128"/>
      <c r="L50" s="128"/>
      <c r="M50" s="45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28"/>
      <c r="B61" s="33"/>
      <c r="C61" s="28"/>
      <c r="D61" s="129" t="s">
        <v>47</v>
      </c>
      <c r="E61" s="130"/>
      <c r="F61" s="131" t="s">
        <v>48</v>
      </c>
      <c r="G61" s="129" t="s">
        <v>47</v>
      </c>
      <c r="H61" s="130"/>
      <c r="I61" s="130"/>
      <c r="J61" s="132" t="s">
        <v>48</v>
      </c>
      <c r="K61" s="130"/>
      <c r="L61" s="130"/>
      <c r="M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28"/>
      <c r="B65" s="33"/>
      <c r="C65" s="28"/>
      <c r="D65" s="127" t="s">
        <v>49</v>
      </c>
      <c r="E65" s="133"/>
      <c r="F65" s="133"/>
      <c r="G65" s="127" t="s">
        <v>50</v>
      </c>
      <c r="H65" s="133"/>
      <c r="I65" s="133"/>
      <c r="J65" s="133"/>
      <c r="K65" s="133"/>
      <c r="L65" s="133"/>
      <c r="M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28"/>
      <c r="B76" s="33"/>
      <c r="C76" s="28"/>
      <c r="D76" s="129" t="s">
        <v>47</v>
      </c>
      <c r="E76" s="130"/>
      <c r="F76" s="131" t="s">
        <v>48</v>
      </c>
      <c r="G76" s="129" t="s">
        <v>47</v>
      </c>
      <c r="H76" s="130"/>
      <c r="I76" s="130"/>
      <c r="J76" s="132" t="s">
        <v>48</v>
      </c>
      <c r="K76" s="130"/>
      <c r="L76" s="130"/>
      <c r="M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97</v>
      </c>
      <c r="D82" s="30"/>
      <c r="E82" s="30"/>
      <c r="F82" s="30"/>
      <c r="G82" s="30"/>
      <c r="H82" s="30"/>
      <c r="I82" s="30"/>
      <c r="J82" s="30"/>
      <c r="K82" s="30"/>
      <c r="L82" s="30"/>
      <c r="M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30"/>
      <c r="M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29"/>
      <c r="C85" s="30"/>
      <c r="D85" s="30"/>
      <c r="E85" s="255" t="str">
        <f>E7</f>
        <v>Údržba, opravy a odstraňování závad u SSZT 2021-2025- Oprava IP technologií v obvodu OŘ Brno</v>
      </c>
      <c r="F85" s="256"/>
      <c r="G85" s="256"/>
      <c r="H85" s="256"/>
      <c r="I85" s="30"/>
      <c r="J85" s="30"/>
      <c r="K85" s="30"/>
      <c r="L85" s="30"/>
      <c r="M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30"/>
      <c r="M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7" t="str">
        <f>E9</f>
        <v>02 - stavební práce</v>
      </c>
      <c r="F87" s="257"/>
      <c r="G87" s="257"/>
      <c r="H87" s="257"/>
      <c r="I87" s="30"/>
      <c r="J87" s="30"/>
      <c r="K87" s="30"/>
      <c r="L87" s="30"/>
      <c r="M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19</v>
      </c>
      <c r="D89" s="30"/>
      <c r="E89" s="30"/>
      <c r="F89" s="23" t="str">
        <f>F12</f>
        <v>Brno</v>
      </c>
      <c r="G89" s="30"/>
      <c r="H89" s="30"/>
      <c r="I89" s="25" t="s">
        <v>21</v>
      </c>
      <c r="J89" s="60" t="str">
        <f>IF(J12="","",J12)</f>
        <v>1. 6. 2021</v>
      </c>
      <c r="K89" s="30"/>
      <c r="L89" s="30"/>
      <c r="M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6" t="str">
        <f>E21</f>
        <v xml:space="preserve"> </v>
      </c>
      <c r="K91" s="30"/>
      <c r="L91" s="30"/>
      <c r="M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27</v>
      </c>
      <c r="D92" s="30"/>
      <c r="E92" s="30"/>
      <c r="F92" s="23" t="str">
        <f>IF(E18="","",E18)</f>
        <v xml:space="preserve"> </v>
      </c>
      <c r="G92" s="30"/>
      <c r="H92" s="30"/>
      <c r="I92" s="25" t="s">
        <v>29</v>
      </c>
      <c r="J92" s="26" t="str">
        <f>E24</f>
        <v>Ing. Mollinová</v>
      </c>
      <c r="K92" s="30"/>
      <c r="L92" s="30"/>
      <c r="M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8" t="s">
        <v>98</v>
      </c>
      <c r="D94" s="139"/>
      <c r="E94" s="139"/>
      <c r="F94" s="139"/>
      <c r="G94" s="139"/>
      <c r="H94" s="139"/>
      <c r="I94" s="140" t="s">
        <v>99</v>
      </c>
      <c r="J94" s="140" t="s">
        <v>100</v>
      </c>
      <c r="K94" s="140" t="s">
        <v>101</v>
      </c>
      <c r="L94" s="139"/>
      <c r="M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41" t="s">
        <v>102</v>
      </c>
      <c r="D96" s="30"/>
      <c r="E96" s="30"/>
      <c r="F96" s="30"/>
      <c r="G96" s="30"/>
      <c r="H96" s="30"/>
      <c r="I96" s="78">
        <f t="shared" ref="I96:J98" si="0">Q122</f>
        <v>358.90999999999997</v>
      </c>
      <c r="J96" s="78">
        <f t="shared" si="0"/>
        <v>39334.090000000004</v>
      </c>
      <c r="K96" s="78">
        <f>K122</f>
        <v>39693</v>
      </c>
      <c r="L96" s="30"/>
      <c r="M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103</v>
      </c>
    </row>
    <row r="97" spans="1:31" s="9" customFormat="1" ht="24.95" customHeight="1">
      <c r="B97" s="142"/>
      <c r="C97" s="143"/>
      <c r="D97" s="144" t="s">
        <v>2453</v>
      </c>
      <c r="E97" s="145"/>
      <c r="F97" s="145"/>
      <c r="G97" s="145"/>
      <c r="H97" s="145"/>
      <c r="I97" s="146">
        <f t="shared" si="0"/>
        <v>150.38999999999999</v>
      </c>
      <c r="J97" s="146">
        <f t="shared" si="0"/>
        <v>34963.61</v>
      </c>
      <c r="K97" s="146">
        <f>K123</f>
        <v>35114</v>
      </c>
      <c r="L97" s="143"/>
      <c r="M97" s="147"/>
    </row>
    <row r="98" spans="1:31" s="12" customFormat="1" ht="19.899999999999999" customHeight="1">
      <c r="B98" s="205"/>
      <c r="C98" s="206"/>
      <c r="D98" s="207" t="s">
        <v>2454</v>
      </c>
      <c r="E98" s="208"/>
      <c r="F98" s="208"/>
      <c r="G98" s="208"/>
      <c r="H98" s="208"/>
      <c r="I98" s="209">
        <f t="shared" si="0"/>
        <v>150.38999999999999</v>
      </c>
      <c r="J98" s="209">
        <f t="shared" si="0"/>
        <v>1249.6099999999999</v>
      </c>
      <c r="K98" s="209">
        <f>K124</f>
        <v>1400</v>
      </c>
      <c r="L98" s="206"/>
      <c r="M98" s="210"/>
    </row>
    <row r="99" spans="1:31" s="12" customFormat="1" ht="19.899999999999999" customHeight="1">
      <c r="B99" s="205"/>
      <c r="C99" s="206"/>
      <c r="D99" s="207" t="s">
        <v>2455</v>
      </c>
      <c r="E99" s="208"/>
      <c r="F99" s="208"/>
      <c r="G99" s="208"/>
      <c r="H99" s="208"/>
      <c r="I99" s="209">
        <f>Q127</f>
        <v>0</v>
      </c>
      <c r="J99" s="209">
        <f>R127</f>
        <v>29134</v>
      </c>
      <c r="K99" s="209">
        <f>K127</f>
        <v>29134</v>
      </c>
      <c r="L99" s="206"/>
      <c r="M99" s="210"/>
    </row>
    <row r="100" spans="1:31" s="12" customFormat="1" ht="19.899999999999999" customHeight="1">
      <c r="B100" s="205"/>
      <c r="C100" s="206"/>
      <c r="D100" s="207" t="s">
        <v>2456</v>
      </c>
      <c r="E100" s="208"/>
      <c r="F100" s="208"/>
      <c r="G100" s="208"/>
      <c r="H100" s="208"/>
      <c r="I100" s="209">
        <f>Q136</f>
        <v>0</v>
      </c>
      <c r="J100" s="209">
        <f>R136</f>
        <v>4580</v>
      </c>
      <c r="K100" s="209">
        <f>K136</f>
        <v>4580</v>
      </c>
      <c r="L100" s="206"/>
      <c r="M100" s="210"/>
    </row>
    <row r="101" spans="1:31" s="9" customFormat="1" ht="24.95" customHeight="1">
      <c r="B101" s="142"/>
      <c r="C101" s="143"/>
      <c r="D101" s="144" t="s">
        <v>2457</v>
      </c>
      <c r="E101" s="145"/>
      <c r="F101" s="145"/>
      <c r="G101" s="145"/>
      <c r="H101" s="145"/>
      <c r="I101" s="146">
        <f>Q139</f>
        <v>208.51999999999998</v>
      </c>
      <c r="J101" s="146">
        <f>R139</f>
        <v>4370.4800000000014</v>
      </c>
      <c r="K101" s="146">
        <f>K139</f>
        <v>4579.0000000000027</v>
      </c>
      <c r="L101" s="143"/>
      <c r="M101" s="147"/>
    </row>
    <row r="102" spans="1:31" s="12" customFormat="1" ht="19.899999999999999" customHeight="1">
      <c r="B102" s="205"/>
      <c r="C102" s="206"/>
      <c r="D102" s="207" t="s">
        <v>2458</v>
      </c>
      <c r="E102" s="208"/>
      <c r="F102" s="208"/>
      <c r="G102" s="208"/>
      <c r="H102" s="208"/>
      <c r="I102" s="209">
        <f>Q140</f>
        <v>208.51999999999998</v>
      </c>
      <c r="J102" s="209">
        <f>R140</f>
        <v>4370.4800000000014</v>
      </c>
      <c r="K102" s="209">
        <f>K140</f>
        <v>4579.0000000000027</v>
      </c>
      <c r="L102" s="206"/>
      <c r="M102" s="210"/>
    </row>
    <row r="103" spans="1:31" s="2" customFormat="1" ht="21.75" customHeight="1">
      <c r="A103" s="28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8" spans="1:31" s="2" customFormat="1" ht="6.95" customHeight="1">
      <c r="A108" s="28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29"/>
      <c r="C109" s="20" t="s">
        <v>105</v>
      </c>
      <c r="D109" s="30"/>
      <c r="E109" s="30"/>
      <c r="F109" s="30"/>
      <c r="G109" s="30"/>
      <c r="H109" s="30"/>
      <c r="I109" s="30"/>
      <c r="J109" s="30"/>
      <c r="K109" s="30"/>
      <c r="L109" s="30"/>
      <c r="M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15</v>
      </c>
      <c r="D111" s="30"/>
      <c r="E111" s="30"/>
      <c r="F111" s="30"/>
      <c r="G111" s="30"/>
      <c r="H111" s="30"/>
      <c r="I111" s="30"/>
      <c r="J111" s="30"/>
      <c r="K111" s="30"/>
      <c r="L111" s="30"/>
      <c r="M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6.25" customHeight="1">
      <c r="A112" s="28"/>
      <c r="B112" s="29"/>
      <c r="C112" s="30"/>
      <c r="D112" s="30"/>
      <c r="E112" s="255" t="str">
        <f>E7</f>
        <v>Údržba, opravy a odstraňování závad u SSZT 2021-2025- Oprava IP technologií v obvodu OŘ Brno</v>
      </c>
      <c r="F112" s="256"/>
      <c r="G112" s="256"/>
      <c r="H112" s="256"/>
      <c r="I112" s="30"/>
      <c r="J112" s="30"/>
      <c r="K112" s="30"/>
      <c r="L112" s="30"/>
      <c r="M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93</v>
      </c>
      <c r="D113" s="30"/>
      <c r="E113" s="30"/>
      <c r="F113" s="30"/>
      <c r="G113" s="30"/>
      <c r="H113" s="30"/>
      <c r="I113" s="30"/>
      <c r="J113" s="30"/>
      <c r="K113" s="30"/>
      <c r="L113" s="30"/>
      <c r="M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30"/>
      <c r="D114" s="30"/>
      <c r="E114" s="227" t="str">
        <f>E9</f>
        <v>02 - stavební práce</v>
      </c>
      <c r="F114" s="257"/>
      <c r="G114" s="257"/>
      <c r="H114" s="257"/>
      <c r="I114" s="30"/>
      <c r="J114" s="30"/>
      <c r="K114" s="30"/>
      <c r="L114" s="30"/>
      <c r="M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19</v>
      </c>
      <c r="D116" s="30"/>
      <c r="E116" s="30"/>
      <c r="F116" s="23" t="str">
        <f>F12</f>
        <v>Brno</v>
      </c>
      <c r="G116" s="30"/>
      <c r="H116" s="30"/>
      <c r="I116" s="25" t="s">
        <v>21</v>
      </c>
      <c r="J116" s="60" t="str">
        <f>IF(J12="","",J12)</f>
        <v>1. 6. 2021</v>
      </c>
      <c r="K116" s="30"/>
      <c r="L116" s="30"/>
      <c r="M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5.2" customHeight="1">
      <c r="A118" s="28"/>
      <c r="B118" s="29"/>
      <c r="C118" s="25" t="s">
        <v>23</v>
      </c>
      <c r="D118" s="30"/>
      <c r="E118" s="30"/>
      <c r="F118" s="23" t="str">
        <f>E15</f>
        <v xml:space="preserve"> </v>
      </c>
      <c r="G118" s="30"/>
      <c r="H118" s="30"/>
      <c r="I118" s="25" t="s">
        <v>28</v>
      </c>
      <c r="J118" s="26" t="str">
        <f>E21</f>
        <v xml:space="preserve"> </v>
      </c>
      <c r="K118" s="30"/>
      <c r="L118" s="30"/>
      <c r="M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27</v>
      </c>
      <c r="D119" s="30"/>
      <c r="E119" s="30"/>
      <c r="F119" s="23" t="str">
        <f>IF(E18="","",E18)</f>
        <v xml:space="preserve"> </v>
      </c>
      <c r="G119" s="30"/>
      <c r="H119" s="30"/>
      <c r="I119" s="25" t="s">
        <v>29</v>
      </c>
      <c r="J119" s="26" t="str">
        <f>E24</f>
        <v>Ing. Mollinová</v>
      </c>
      <c r="K119" s="30"/>
      <c r="L119" s="30"/>
      <c r="M119" s="45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45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0" customFormat="1" ht="29.25" customHeight="1">
      <c r="A121" s="148"/>
      <c r="B121" s="149"/>
      <c r="C121" s="150" t="s">
        <v>106</v>
      </c>
      <c r="D121" s="151" t="s">
        <v>57</v>
      </c>
      <c r="E121" s="151" t="s">
        <v>53</v>
      </c>
      <c r="F121" s="151" t="s">
        <v>54</v>
      </c>
      <c r="G121" s="151" t="s">
        <v>107</v>
      </c>
      <c r="H121" s="151" t="s">
        <v>108</v>
      </c>
      <c r="I121" s="151" t="s">
        <v>109</v>
      </c>
      <c r="J121" s="151" t="s">
        <v>110</v>
      </c>
      <c r="K121" s="151" t="s">
        <v>101</v>
      </c>
      <c r="L121" s="152" t="s">
        <v>111</v>
      </c>
      <c r="M121" s="153"/>
      <c r="N121" s="69" t="s">
        <v>1</v>
      </c>
      <c r="O121" s="70" t="s">
        <v>36</v>
      </c>
      <c r="P121" s="70" t="s">
        <v>112</v>
      </c>
      <c r="Q121" s="70" t="s">
        <v>113</v>
      </c>
      <c r="R121" s="70" t="s">
        <v>114</v>
      </c>
      <c r="S121" s="70" t="s">
        <v>115</v>
      </c>
      <c r="T121" s="70" t="s">
        <v>116</v>
      </c>
      <c r="U121" s="70" t="s">
        <v>117</v>
      </c>
      <c r="V121" s="70" t="s">
        <v>118</v>
      </c>
      <c r="W121" s="70" t="s">
        <v>119</v>
      </c>
      <c r="X121" s="71" t="s">
        <v>120</v>
      </c>
      <c r="Y121" s="148"/>
      <c r="Z121" s="148"/>
      <c r="AA121" s="148"/>
      <c r="AB121" s="148"/>
      <c r="AC121" s="148"/>
      <c r="AD121" s="148"/>
      <c r="AE121" s="148"/>
    </row>
    <row r="122" spans="1:65" s="2" customFormat="1" ht="22.9" customHeight="1">
      <c r="A122" s="28"/>
      <c r="B122" s="29"/>
      <c r="C122" s="76" t="s">
        <v>121</v>
      </c>
      <c r="D122" s="30"/>
      <c r="E122" s="30"/>
      <c r="F122" s="30"/>
      <c r="G122" s="30"/>
      <c r="H122" s="30"/>
      <c r="I122" s="30"/>
      <c r="J122" s="30"/>
      <c r="K122" s="154">
        <f>BK122</f>
        <v>39693</v>
      </c>
      <c r="L122" s="30"/>
      <c r="M122" s="33"/>
      <c r="N122" s="72"/>
      <c r="O122" s="155"/>
      <c r="P122" s="73"/>
      <c r="Q122" s="156">
        <f>Q123+Q139</f>
        <v>358.90999999999997</v>
      </c>
      <c r="R122" s="156">
        <f>R123+R139</f>
        <v>39334.090000000004</v>
      </c>
      <c r="S122" s="73"/>
      <c r="T122" s="157">
        <f>T123+T139</f>
        <v>16.446000000000002</v>
      </c>
      <c r="U122" s="73"/>
      <c r="V122" s="157">
        <f>V123+V139</f>
        <v>0.13267000000000001</v>
      </c>
      <c r="W122" s="73"/>
      <c r="X122" s="158">
        <f>X123+X139</f>
        <v>3.48</v>
      </c>
      <c r="Y122" s="28"/>
      <c r="Z122" s="28"/>
      <c r="AA122" s="28"/>
      <c r="AB122" s="28"/>
      <c r="AC122" s="28"/>
      <c r="AD122" s="28"/>
      <c r="AE122" s="28"/>
      <c r="AT122" s="14" t="s">
        <v>73</v>
      </c>
      <c r="AU122" s="14" t="s">
        <v>103</v>
      </c>
      <c r="BK122" s="159">
        <f>BK123+BK139</f>
        <v>39693</v>
      </c>
    </row>
    <row r="123" spans="1:65" s="11" customFormat="1" ht="25.9" customHeight="1">
      <c r="B123" s="180"/>
      <c r="C123" s="181"/>
      <c r="D123" s="182" t="s">
        <v>73</v>
      </c>
      <c r="E123" s="183" t="s">
        <v>2459</v>
      </c>
      <c r="F123" s="183" t="s">
        <v>2460</v>
      </c>
      <c r="G123" s="181"/>
      <c r="H123" s="181"/>
      <c r="I123" s="181"/>
      <c r="J123" s="181"/>
      <c r="K123" s="184">
        <f>BK123</f>
        <v>35114</v>
      </c>
      <c r="L123" s="181"/>
      <c r="M123" s="185"/>
      <c r="N123" s="186"/>
      <c r="O123" s="187"/>
      <c r="P123" s="187"/>
      <c r="Q123" s="188">
        <f>Q124+Q127+Q136</f>
        <v>150.38999999999999</v>
      </c>
      <c r="R123" s="188">
        <f>R124+R127+R136</f>
        <v>34963.61</v>
      </c>
      <c r="S123" s="187"/>
      <c r="T123" s="189">
        <f>T124+T127+T136</f>
        <v>9.3330000000000002</v>
      </c>
      <c r="U123" s="187"/>
      <c r="V123" s="189">
        <f>V124+V127+V136</f>
        <v>0.11984</v>
      </c>
      <c r="W123" s="187"/>
      <c r="X123" s="190">
        <f>X124+X127+X136</f>
        <v>3.48</v>
      </c>
      <c r="AR123" s="191" t="s">
        <v>82</v>
      </c>
      <c r="AT123" s="192" t="s">
        <v>73</v>
      </c>
      <c r="AU123" s="192" t="s">
        <v>74</v>
      </c>
      <c r="AY123" s="191" t="s">
        <v>127</v>
      </c>
      <c r="BK123" s="193">
        <f>BK124+BK127+BK136</f>
        <v>35114</v>
      </c>
    </row>
    <row r="124" spans="1:65" s="11" customFormat="1" ht="22.9" customHeight="1">
      <c r="B124" s="180"/>
      <c r="C124" s="181"/>
      <c r="D124" s="182" t="s">
        <v>73</v>
      </c>
      <c r="E124" s="211" t="s">
        <v>84</v>
      </c>
      <c r="F124" s="211" t="s">
        <v>2461</v>
      </c>
      <c r="G124" s="181"/>
      <c r="H124" s="181"/>
      <c r="I124" s="181"/>
      <c r="J124" s="181"/>
      <c r="K124" s="212">
        <f>BK124</f>
        <v>1400</v>
      </c>
      <c r="L124" s="181"/>
      <c r="M124" s="185"/>
      <c r="N124" s="186"/>
      <c r="O124" s="187"/>
      <c r="P124" s="187"/>
      <c r="Q124" s="188">
        <f>SUM(Q125:Q126)</f>
        <v>150.38999999999999</v>
      </c>
      <c r="R124" s="188">
        <f>SUM(R125:R126)</f>
        <v>1249.6099999999999</v>
      </c>
      <c r="S124" s="187"/>
      <c r="T124" s="189">
        <f>SUM(T125:T126)</f>
        <v>1.536</v>
      </c>
      <c r="U124" s="187"/>
      <c r="V124" s="189">
        <f>SUM(V125:V126)</f>
        <v>0.11984</v>
      </c>
      <c r="W124" s="187"/>
      <c r="X124" s="190">
        <f>SUM(X125:X126)</f>
        <v>0</v>
      </c>
      <c r="AR124" s="191" t="s">
        <v>82</v>
      </c>
      <c r="AT124" s="192" t="s">
        <v>73</v>
      </c>
      <c r="AU124" s="192" t="s">
        <v>82</v>
      </c>
      <c r="AY124" s="191" t="s">
        <v>127</v>
      </c>
      <c r="BK124" s="193">
        <f>SUM(BK125:BK126)</f>
        <v>1400</v>
      </c>
    </row>
    <row r="125" spans="1:65" s="2" customFormat="1" ht="24.2" customHeight="1">
      <c r="A125" s="28"/>
      <c r="B125" s="29"/>
      <c r="C125" s="194" t="s">
        <v>82</v>
      </c>
      <c r="D125" s="194" t="s">
        <v>1367</v>
      </c>
      <c r="E125" s="195" t="s">
        <v>2462</v>
      </c>
      <c r="F125" s="196" t="s">
        <v>2463</v>
      </c>
      <c r="G125" s="197" t="s">
        <v>125</v>
      </c>
      <c r="H125" s="198">
        <v>1</v>
      </c>
      <c r="I125" s="199">
        <v>150.38999999999999</v>
      </c>
      <c r="J125" s="199">
        <v>1249.6100000000001</v>
      </c>
      <c r="K125" s="199">
        <f>ROUND(P125*H125,2)</f>
        <v>1400</v>
      </c>
      <c r="L125" s="196" t="s">
        <v>1</v>
      </c>
      <c r="M125" s="33"/>
      <c r="N125" s="200" t="s">
        <v>1</v>
      </c>
      <c r="O125" s="169" t="s">
        <v>37</v>
      </c>
      <c r="P125" s="170">
        <f>I125+J125</f>
        <v>1400</v>
      </c>
      <c r="Q125" s="170">
        <f>ROUND(I125*H125,2)</f>
        <v>150.38999999999999</v>
      </c>
      <c r="R125" s="170">
        <f>ROUND(J125*H125,2)</f>
        <v>1249.6099999999999</v>
      </c>
      <c r="S125" s="171">
        <v>1.536</v>
      </c>
      <c r="T125" s="171">
        <f>S125*H125</f>
        <v>1.536</v>
      </c>
      <c r="U125" s="171">
        <v>0.11984</v>
      </c>
      <c r="V125" s="171">
        <f>U125*H125</f>
        <v>0.11984</v>
      </c>
      <c r="W125" s="171">
        <v>0</v>
      </c>
      <c r="X125" s="172">
        <f>W125*H125</f>
        <v>0</v>
      </c>
      <c r="Y125" s="28"/>
      <c r="Z125" s="28"/>
      <c r="AA125" s="28"/>
      <c r="AB125" s="28"/>
      <c r="AC125" s="28"/>
      <c r="AD125" s="28"/>
      <c r="AE125" s="28"/>
      <c r="AR125" s="173" t="s">
        <v>82</v>
      </c>
      <c r="AT125" s="173" t="s">
        <v>1367</v>
      </c>
      <c r="AU125" s="173" t="s">
        <v>84</v>
      </c>
      <c r="AY125" s="14" t="s">
        <v>127</v>
      </c>
      <c r="BE125" s="174">
        <f>IF(O125="základní",K125,0)</f>
        <v>1400</v>
      </c>
      <c r="BF125" s="174">
        <f>IF(O125="snížená",K125,0)</f>
        <v>0</v>
      </c>
      <c r="BG125" s="174">
        <f>IF(O125="zákl. přenesená",K125,0)</f>
        <v>0</v>
      </c>
      <c r="BH125" s="174">
        <f>IF(O125="sníž. přenesená",K125,0)</f>
        <v>0</v>
      </c>
      <c r="BI125" s="174">
        <f>IF(O125="nulová",K125,0)</f>
        <v>0</v>
      </c>
      <c r="BJ125" s="14" t="s">
        <v>82</v>
      </c>
      <c r="BK125" s="174">
        <f>ROUND(P125*H125,2)</f>
        <v>1400</v>
      </c>
      <c r="BL125" s="14" t="s">
        <v>82</v>
      </c>
      <c r="BM125" s="173" t="s">
        <v>2464</v>
      </c>
    </row>
    <row r="126" spans="1:65" s="2" customFormat="1" ht="11.25">
      <c r="A126" s="28"/>
      <c r="B126" s="29"/>
      <c r="C126" s="30"/>
      <c r="D126" s="175" t="s">
        <v>129</v>
      </c>
      <c r="E126" s="30"/>
      <c r="F126" s="176" t="s">
        <v>2465</v>
      </c>
      <c r="G126" s="30"/>
      <c r="H126" s="30"/>
      <c r="I126" s="30"/>
      <c r="J126" s="30"/>
      <c r="K126" s="30"/>
      <c r="L126" s="30"/>
      <c r="M126" s="33"/>
      <c r="N126" s="177"/>
      <c r="O126" s="178"/>
      <c r="P126" s="65"/>
      <c r="Q126" s="65"/>
      <c r="R126" s="65"/>
      <c r="S126" s="65"/>
      <c r="T126" s="65"/>
      <c r="U126" s="65"/>
      <c r="V126" s="65"/>
      <c r="W126" s="65"/>
      <c r="X126" s="66"/>
      <c r="Y126" s="28"/>
      <c r="Z126" s="28"/>
      <c r="AA126" s="28"/>
      <c r="AB126" s="28"/>
      <c r="AC126" s="28"/>
      <c r="AD126" s="28"/>
      <c r="AE126" s="28"/>
      <c r="AT126" s="14" t="s">
        <v>129</v>
      </c>
      <c r="AU126" s="14" t="s">
        <v>84</v>
      </c>
    </row>
    <row r="127" spans="1:65" s="11" customFormat="1" ht="22.9" customHeight="1">
      <c r="B127" s="180"/>
      <c r="C127" s="181"/>
      <c r="D127" s="182" t="s">
        <v>73</v>
      </c>
      <c r="E127" s="211" t="s">
        <v>141</v>
      </c>
      <c r="F127" s="211" t="s">
        <v>2466</v>
      </c>
      <c r="G127" s="181"/>
      <c r="H127" s="181"/>
      <c r="I127" s="181"/>
      <c r="J127" s="181"/>
      <c r="K127" s="212">
        <f>BK127</f>
        <v>29134</v>
      </c>
      <c r="L127" s="181"/>
      <c r="M127" s="185"/>
      <c r="N127" s="186"/>
      <c r="O127" s="187"/>
      <c r="P127" s="187"/>
      <c r="Q127" s="188">
        <f>SUM(Q128:Q135)</f>
        <v>0</v>
      </c>
      <c r="R127" s="188">
        <f>SUM(R128:R135)</f>
        <v>29134</v>
      </c>
      <c r="S127" s="187"/>
      <c r="T127" s="189">
        <f>SUM(T128:T135)</f>
        <v>0</v>
      </c>
      <c r="U127" s="187"/>
      <c r="V127" s="189">
        <f>SUM(V128:V135)</f>
        <v>0</v>
      </c>
      <c r="W127" s="187"/>
      <c r="X127" s="190">
        <f>SUM(X128:X135)</f>
        <v>0</v>
      </c>
      <c r="AR127" s="191" t="s">
        <v>82</v>
      </c>
      <c r="AT127" s="192" t="s">
        <v>73</v>
      </c>
      <c r="AU127" s="192" t="s">
        <v>82</v>
      </c>
      <c r="AY127" s="191" t="s">
        <v>127</v>
      </c>
      <c r="BK127" s="193">
        <f>SUM(BK128:BK135)</f>
        <v>29134</v>
      </c>
    </row>
    <row r="128" spans="1:65" s="2" customFormat="1" ht="24.2" customHeight="1">
      <c r="A128" s="28"/>
      <c r="B128" s="29"/>
      <c r="C128" s="194" t="s">
        <v>84</v>
      </c>
      <c r="D128" s="194" t="s">
        <v>1367</v>
      </c>
      <c r="E128" s="195" t="s">
        <v>2467</v>
      </c>
      <c r="F128" s="196" t="s">
        <v>2468</v>
      </c>
      <c r="G128" s="197" t="s">
        <v>2469</v>
      </c>
      <c r="H128" s="198">
        <v>8</v>
      </c>
      <c r="I128" s="199">
        <v>0</v>
      </c>
      <c r="J128" s="199">
        <v>1630</v>
      </c>
      <c r="K128" s="199">
        <f>ROUND(P128*H128,2)</f>
        <v>13040</v>
      </c>
      <c r="L128" s="196" t="s">
        <v>126</v>
      </c>
      <c r="M128" s="33"/>
      <c r="N128" s="200" t="s">
        <v>1</v>
      </c>
      <c r="O128" s="169" t="s">
        <v>37</v>
      </c>
      <c r="P128" s="170">
        <f>I128+J128</f>
        <v>1630</v>
      </c>
      <c r="Q128" s="170">
        <f>ROUND(I128*H128,2)</f>
        <v>0</v>
      </c>
      <c r="R128" s="170">
        <f>ROUND(J128*H128,2)</f>
        <v>13040</v>
      </c>
      <c r="S128" s="171">
        <v>0</v>
      </c>
      <c r="T128" s="171">
        <f>S128*H128</f>
        <v>0</v>
      </c>
      <c r="U128" s="171">
        <v>0</v>
      </c>
      <c r="V128" s="171">
        <f>U128*H128</f>
        <v>0</v>
      </c>
      <c r="W128" s="171">
        <v>0</v>
      </c>
      <c r="X128" s="172">
        <f>W128*H128</f>
        <v>0</v>
      </c>
      <c r="Y128" s="28"/>
      <c r="Z128" s="28"/>
      <c r="AA128" s="28"/>
      <c r="AB128" s="28"/>
      <c r="AC128" s="28"/>
      <c r="AD128" s="28"/>
      <c r="AE128" s="28"/>
      <c r="AR128" s="173" t="s">
        <v>82</v>
      </c>
      <c r="AT128" s="173" t="s">
        <v>1367</v>
      </c>
      <c r="AU128" s="173" t="s">
        <v>84</v>
      </c>
      <c r="AY128" s="14" t="s">
        <v>127</v>
      </c>
      <c r="BE128" s="174">
        <f>IF(O128="základní",K128,0)</f>
        <v>13040</v>
      </c>
      <c r="BF128" s="174">
        <f>IF(O128="snížená",K128,0)</f>
        <v>0</v>
      </c>
      <c r="BG128" s="174">
        <f>IF(O128="zákl. přenesená",K128,0)</f>
        <v>0</v>
      </c>
      <c r="BH128" s="174">
        <f>IF(O128="sníž. přenesená",K128,0)</f>
        <v>0</v>
      </c>
      <c r="BI128" s="174">
        <f>IF(O128="nulová",K128,0)</f>
        <v>0</v>
      </c>
      <c r="BJ128" s="14" t="s">
        <v>82</v>
      </c>
      <c r="BK128" s="174">
        <f>ROUND(P128*H128,2)</f>
        <v>13040</v>
      </c>
      <c r="BL128" s="14" t="s">
        <v>82</v>
      </c>
      <c r="BM128" s="173" t="s">
        <v>2470</v>
      </c>
    </row>
    <row r="129" spans="1:65" s="2" customFormat="1" ht="39">
      <c r="A129" s="28"/>
      <c r="B129" s="29"/>
      <c r="C129" s="30"/>
      <c r="D129" s="175" t="s">
        <v>129</v>
      </c>
      <c r="E129" s="30"/>
      <c r="F129" s="176" t="s">
        <v>2471</v>
      </c>
      <c r="G129" s="30"/>
      <c r="H129" s="30"/>
      <c r="I129" s="30"/>
      <c r="J129" s="30"/>
      <c r="K129" s="30"/>
      <c r="L129" s="30"/>
      <c r="M129" s="33"/>
      <c r="N129" s="177"/>
      <c r="O129" s="178"/>
      <c r="P129" s="65"/>
      <c r="Q129" s="65"/>
      <c r="R129" s="65"/>
      <c r="S129" s="65"/>
      <c r="T129" s="65"/>
      <c r="U129" s="65"/>
      <c r="V129" s="65"/>
      <c r="W129" s="65"/>
      <c r="X129" s="66"/>
      <c r="Y129" s="28"/>
      <c r="Z129" s="28"/>
      <c r="AA129" s="28"/>
      <c r="AB129" s="28"/>
      <c r="AC129" s="28"/>
      <c r="AD129" s="28"/>
      <c r="AE129" s="28"/>
      <c r="AT129" s="14" t="s">
        <v>129</v>
      </c>
      <c r="AU129" s="14" t="s">
        <v>84</v>
      </c>
    </row>
    <row r="130" spans="1:65" s="2" customFormat="1" ht="24.2" customHeight="1">
      <c r="A130" s="28"/>
      <c r="B130" s="29"/>
      <c r="C130" s="194" t="s">
        <v>133</v>
      </c>
      <c r="D130" s="194" t="s">
        <v>1367</v>
      </c>
      <c r="E130" s="195" t="s">
        <v>2472</v>
      </c>
      <c r="F130" s="196" t="s">
        <v>2473</v>
      </c>
      <c r="G130" s="197" t="s">
        <v>2469</v>
      </c>
      <c r="H130" s="198">
        <v>1</v>
      </c>
      <c r="I130" s="199">
        <v>0</v>
      </c>
      <c r="J130" s="199">
        <v>2840</v>
      </c>
      <c r="K130" s="199">
        <f>ROUND(P130*H130,2)</f>
        <v>2840</v>
      </c>
      <c r="L130" s="196" t="s">
        <v>126</v>
      </c>
      <c r="M130" s="33"/>
      <c r="N130" s="200" t="s">
        <v>1</v>
      </c>
      <c r="O130" s="169" t="s">
        <v>37</v>
      </c>
      <c r="P130" s="170">
        <f>I130+J130</f>
        <v>2840</v>
      </c>
      <c r="Q130" s="170">
        <f>ROUND(I130*H130,2)</f>
        <v>0</v>
      </c>
      <c r="R130" s="170">
        <f>ROUND(J130*H130,2)</f>
        <v>2840</v>
      </c>
      <c r="S130" s="171">
        <v>0</v>
      </c>
      <c r="T130" s="171">
        <f>S130*H130</f>
        <v>0</v>
      </c>
      <c r="U130" s="171">
        <v>0</v>
      </c>
      <c r="V130" s="171">
        <f>U130*H130</f>
        <v>0</v>
      </c>
      <c r="W130" s="171">
        <v>0</v>
      </c>
      <c r="X130" s="172">
        <f>W130*H130</f>
        <v>0</v>
      </c>
      <c r="Y130" s="28"/>
      <c r="Z130" s="28"/>
      <c r="AA130" s="28"/>
      <c r="AB130" s="28"/>
      <c r="AC130" s="28"/>
      <c r="AD130" s="28"/>
      <c r="AE130" s="28"/>
      <c r="AR130" s="173" t="s">
        <v>82</v>
      </c>
      <c r="AT130" s="173" t="s">
        <v>1367</v>
      </c>
      <c r="AU130" s="173" t="s">
        <v>84</v>
      </c>
      <c r="AY130" s="14" t="s">
        <v>127</v>
      </c>
      <c r="BE130" s="174">
        <f>IF(O130="základní",K130,0)</f>
        <v>2840</v>
      </c>
      <c r="BF130" s="174">
        <f>IF(O130="snížená",K130,0)</f>
        <v>0</v>
      </c>
      <c r="BG130" s="174">
        <f>IF(O130="zákl. přenesená",K130,0)</f>
        <v>0</v>
      </c>
      <c r="BH130" s="174">
        <f>IF(O130="sníž. přenesená",K130,0)</f>
        <v>0</v>
      </c>
      <c r="BI130" s="174">
        <f>IF(O130="nulová",K130,0)</f>
        <v>0</v>
      </c>
      <c r="BJ130" s="14" t="s">
        <v>82</v>
      </c>
      <c r="BK130" s="174">
        <f>ROUND(P130*H130,2)</f>
        <v>2840</v>
      </c>
      <c r="BL130" s="14" t="s">
        <v>82</v>
      </c>
      <c r="BM130" s="173" t="s">
        <v>2474</v>
      </c>
    </row>
    <row r="131" spans="1:65" s="2" customFormat="1" ht="39">
      <c r="A131" s="28"/>
      <c r="B131" s="29"/>
      <c r="C131" s="30"/>
      <c r="D131" s="175" t="s">
        <v>129</v>
      </c>
      <c r="E131" s="30"/>
      <c r="F131" s="176" t="s">
        <v>2475</v>
      </c>
      <c r="G131" s="30"/>
      <c r="H131" s="30"/>
      <c r="I131" s="30"/>
      <c r="J131" s="30"/>
      <c r="K131" s="30"/>
      <c r="L131" s="30"/>
      <c r="M131" s="33"/>
      <c r="N131" s="177"/>
      <c r="O131" s="178"/>
      <c r="P131" s="65"/>
      <c r="Q131" s="65"/>
      <c r="R131" s="65"/>
      <c r="S131" s="65"/>
      <c r="T131" s="65"/>
      <c r="U131" s="65"/>
      <c r="V131" s="65"/>
      <c r="W131" s="65"/>
      <c r="X131" s="66"/>
      <c r="Y131" s="28"/>
      <c r="Z131" s="28"/>
      <c r="AA131" s="28"/>
      <c r="AB131" s="28"/>
      <c r="AC131" s="28"/>
      <c r="AD131" s="28"/>
      <c r="AE131" s="28"/>
      <c r="AT131" s="14" t="s">
        <v>129</v>
      </c>
      <c r="AU131" s="14" t="s">
        <v>84</v>
      </c>
    </row>
    <row r="132" spans="1:65" s="2" customFormat="1" ht="24.2" customHeight="1">
      <c r="A132" s="28"/>
      <c r="B132" s="29"/>
      <c r="C132" s="194" t="s">
        <v>137</v>
      </c>
      <c r="D132" s="194" t="s">
        <v>1367</v>
      </c>
      <c r="E132" s="195" t="s">
        <v>2476</v>
      </c>
      <c r="F132" s="196" t="s">
        <v>2477</v>
      </c>
      <c r="G132" s="197" t="s">
        <v>2469</v>
      </c>
      <c r="H132" s="198">
        <v>1</v>
      </c>
      <c r="I132" s="199">
        <v>0</v>
      </c>
      <c r="J132" s="199">
        <v>102</v>
      </c>
      <c r="K132" s="199">
        <f>ROUND(P132*H132,2)</f>
        <v>102</v>
      </c>
      <c r="L132" s="196" t="s">
        <v>126</v>
      </c>
      <c r="M132" s="33"/>
      <c r="N132" s="200" t="s">
        <v>1</v>
      </c>
      <c r="O132" s="169" t="s">
        <v>37</v>
      </c>
      <c r="P132" s="170">
        <f>I132+J132</f>
        <v>102</v>
      </c>
      <c r="Q132" s="170">
        <f>ROUND(I132*H132,2)</f>
        <v>0</v>
      </c>
      <c r="R132" s="170">
        <f>ROUND(J132*H132,2)</f>
        <v>102</v>
      </c>
      <c r="S132" s="171">
        <v>0</v>
      </c>
      <c r="T132" s="171">
        <f>S132*H132</f>
        <v>0</v>
      </c>
      <c r="U132" s="171">
        <v>0</v>
      </c>
      <c r="V132" s="171">
        <f>U132*H132</f>
        <v>0</v>
      </c>
      <c r="W132" s="171">
        <v>0</v>
      </c>
      <c r="X132" s="172">
        <f>W132*H132</f>
        <v>0</v>
      </c>
      <c r="Y132" s="28"/>
      <c r="Z132" s="28"/>
      <c r="AA132" s="28"/>
      <c r="AB132" s="28"/>
      <c r="AC132" s="28"/>
      <c r="AD132" s="28"/>
      <c r="AE132" s="28"/>
      <c r="AR132" s="173" t="s">
        <v>82</v>
      </c>
      <c r="AT132" s="173" t="s">
        <v>1367</v>
      </c>
      <c r="AU132" s="173" t="s">
        <v>84</v>
      </c>
      <c r="AY132" s="14" t="s">
        <v>127</v>
      </c>
      <c r="BE132" s="174">
        <f>IF(O132="základní",K132,0)</f>
        <v>102</v>
      </c>
      <c r="BF132" s="174">
        <f>IF(O132="snížená",K132,0)</f>
        <v>0</v>
      </c>
      <c r="BG132" s="174">
        <f>IF(O132="zákl. přenesená",K132,0)</f>
        <v>0</v>
      </c>
      <c r="BH132" s="174">
        <f>IF(O132="sníž. přenesená",K132,0)</f>
        <v>0</v>
      </c>
      <c r="BI132" s="174">
        <f>IF(O132="nulová",K132,0)</f>
        <v>0</v>
      </c>
      <c r="BJ132" s="14" t="s">
        <v>82</v>
      </c>
      <c r="BK132" s="174">
        <f>ROUND(P132*H132,2)</f>
        <v>102</v>
      </c>
      <c r="BL132" s="14" t="s">
        <v>82</v>
      </c>
      <c r="BM132" s="173" t="s">
        <v>2478</v>
      </c>
    </row>
    <row r="133" spans="1:65" s="2" customFormat="1" ht="29.25">
      <c r="A133" s="28"/>
      <c r="B133" s="29"/>
      <c r="C133" s="30"/>
      <c r="D133" s="175" t="s">
        <v>129</v>
      </c>
      <c r="E133" s="30"/>
      <c r="F133" s="176" t="s">
        <v>2479</v>
      </c>
      <c r="G133" s="30"/>
      <c r="H133" s="30"/>
      <c r="I133" s="30"/>
      <c r="J133" s="30"/>
      <c r="K133" s="30"/>
      <c r="L133" s="30"/>
      <c r="M133" s="33"/>
      <c r="N133" s="177"/>
      <c r="O133" s="178"/>
      <c r="P133" s="65"/>
      <c r="Q133" s="65"/>
      <c r="R133" s="65"/>
      <c r="S133" s="65"/>
      <c r="T133" s="65"/>
      <c r="U133" s="65"/>
      <c r="V133" s="65"/>
      <c r="W133" s="65"/>
      <c r="X133" s="66"/>
      <c r="Y133" s="28"/>
      <c r="Z133" s="28"/>
      <c r="AA133" s="28"/>
      <c r="AB133" s="28"/>
      <c r="AC133" s="28"/>
      <c r="AD133" s="28"/>
      <c r="AE133" s="28"/>
      <c r="AT133" s="14" t="s">
        <v>129</v>
      </c>
      <c r="AU133" s="14" t="s">
        <v>84</v>
      </c>
    </row>
    <row r="134" spans="1:65" s="2" customFormat="1" ht="24.2" customHeight="1">
      <c r="A134" s="28"/>
      <c r="B134" s="29"/>
      <c r="C134" s="194" t="s">
        <v>141</v>
      </c>
      <c r="D134" s="194" t="s">
        <v>1367</v>
      </c>
      <c r="E134" s="195" t="s">
        <v>2480</v>
      </c>
      <c r="F134" s="196" t="s">
        <v>2481</v>
      </c>
      <c r="G134" s="197" t="s">
        <v>2469</v>
      </c>
      <c r="H134" s="198">
        <v>48</v>
      </c>
      <c r="I134" s="199">
        <v>0</v>
      </c>
      <c r="J134" s="199">
        <v>274</v>
      </c>
      <c r="K134" s="199">
        <f>ROUND(P134*H134,2)</f>
        <v>13152</v>
      </c>
      <c r="L134" s="196" t="s">
        <v>126</v>
      </c>
      <c r="M134" s="33"/>
      <c r="N134" s="200" t="s">
        <v>1</v>
      </c>
      <c r="O134" s="169" t="s">
        <v>37</v>
      </c>
      <c r="P134" s="170">
        <f>I134+J134</f>
        <v>274</v>
      </c>
      <c r="Q134" s="170">
        <f>ROUND(I134*H134,2)</f>
        <v>0</v>
      </c>
      <c r="R134" s="170">
        <f>ROUND(J134*H134,2)</f>
        <v>13152</v>
      </c>
      <c r="S134" s="171">
        <v>0</v>
      </c>
      <c r="T134" s="171">
        <f>S134*H134</f>
        <v>0</v>
      </c>
      <c r="U134" s="171">
        <v>0</v>
      </c>
      <c r="V134" s="171">
        <f>U134*H134</f>
        <v>0</v>
      </c>
      <c r="W134" s="171">
        <v>0</v>
      </c>
      <c r="X134" s="172">
        <f>W134*H134</f>
        <v>0</v>
      </c>
      <c r="Y134" s="28"/>
      <c r="Z134" s="28"/>
      <c r="AA134" s="28"/>
      <c r="AB134" s="28"/>
      <c r="AC134" s="28"/>
      <c r="AD134" s="28"/>
      <c r="AE134" s="28"/>
      <c r="AR134" s="173" t="s">
        <v>82</v>
      </c>
      <c r="AT134" s="173" t="s">
        <v>1367</v>
      </c>
      <c r="AU134" s="173" t="s">
        <v>84</v>
      </c>
      <c r="AY134" s="14" t="s">
        <v>127</v>
      </c>
      <c r="BE134" s="174">
        <f>IF(O134="základní",K134,0)</f>
        <v>13152</v>
      </c>
      <c r="BF134" s="174">
        <f>IF(O134="snížená",K134,0)</f>
        <v>0</v>
      </c>
      <c r="BG134" s="174">
        <f>IF(O134="zákl. přenesená",K134,0)</f>
        <v>0</v>
      </c>
      <c r="BH134" s="174">
        <f>IF(O134="sníž. přenesená",K134,0)</f>
        <v>0</v>
      </c>
      <c r="BI134" s="174">
        <f>IF(O134="nulová",K134,0)</f>
        <v>0</v>
      </c>
      <c r="BJ134" s="14" t="s">
        <v>82</v>
      </c>
      <c r="BK134" s="174">
        <f>ROUND(P134*H134,2)</f>
        <v>13152</v>
      </c>
      <c r="BL134" s="14" t="s">
        <v>82</v>
      </c>
      <c r="BM134" s="173" t="s">
        <v>2482</v>
      </c>
    </row>
    <row r="135" spans="1:65" s="2" customFormat="1" ht="29.25">
      <c r="A135" s="28"/>
      <c r="B135" s="29"/>
      <c r="C135" s="30"/>
      <c r="D135" s="175" t="s">
        <v>129</v>
      </c>
      <c r="E135" s="30"/>
      <c r="F135" s="176" t="s">
        <v>2483</v>
      </c>
      <c r="G135" s="30"/>
      <c r="H135" s="30"/>
      <c r="I135" s="30"/>
      <c r="J135" s="30"/>
      <c r="K135" s="30"/>
      <c r="L135" s="30"/>
      <c r="M135" s="33"/>
      <c r="N135" s="177"/>
      <c r="O135" s="178"/>
      <c r="P135" s="65"/>
      <c r="Q135" s="65"/>
      <c r="R135" s="65"/>
      <c r="S135" s="65"/>
      <c r="T135" s="65"/>
      <c r="U135" s="65"/>
      <c r="V135" s="65"/>
      <c r="W135" s="65"/>
      <c r="X135" s="66"/>
      <c r="Y135" s="28"/>
      <c r="Z135" s="28"/>
      <c r="AA135" s="28"/>
      <c r="AB135" s="28"/>
      <c r="AC135" s="28"/>
      <c r="AD135" s="28"/>
      <c r="AE135" s="28"/>
      <c r="AT135" s="14" t="s">
        <v>129</v>
      </c>
      <c r="AU135" s="14" t="s">
        <v>84</v>
      </c>
    </row>
    <row r="136" spans="1:65" s="11" customFormat="1" ht="22.9" customHeight="1">
      <c r="B136" s="180"/>
      <c r="C136" s="181"/>
      <c r="D136" s="182" t="s">
        <v>73</v>
      </c>
      <c r="E136" s="211" t="s">
        <v>157</v>
      </c>
      <c r="F136" s="211" t="s">
        <v>2484</v>
      </c>
      <c r="G136" s="181"/>
      <c r="H136" s="181"/>
      <c r="I136" s="181"/>
      <c r="J136" s="181"/>
      <c r="K136" s="212">
        <f>BK136</f>
        <v>4580</v>
      </c>
      <c r="L136" s="181"/>
      <c r="M136" s="185"/>
      <c r="N136" s="186"/>
      <c r="O136" s="187"/>
      <c r="P136" s="187"/>
      <c r="Q136" s="188">
        <f>SUM(Q137:Q138)</f>
        <v>0</v>
      </c>
      <c r="R136" s="188">
        <f>SUM(R137:R138)</f>
        <v>4580</v>
      </c>
      <c r="S136" s="187"/>
      <c r="T136" s="189">
        <f>SUM(T137:T138)</f>
        <v>7.7969999999999997</v>
      </c>
      <c r="U136" s="187"/>
      <c r="V136" s="189">
        <f>SUM(V137:V138)</f>
        <v>0</v>
      </c>
      <c r="W136" s="187"/>
      <c r="X136" s="190">
        <f>SUM(X137:X138)</f>
        <v>3.48</v>
      </c>
      <c r="AR136" s="191" t="s">
        <v>82</v>
      </c>
      <c r="AT136" s="192" t="s">
        <v>73</v>
      </c>
      <c r="AU136" s="192" t="s">
        <v>82</v>
      </c>
      <c r="AY136" s="191" t="s">
        <v>127</v>
      </c>
      <c r="BK136" s="193">
        <f>SUM(BK137:BK138)</f>
        <v>4580</v>
      </c>
    </row>
    <row r="137" spans="1:65" s="2" customFormat="1" ht="24.2" customHeight="1">
      <c r="A137" s="28"/>
      <c r="B137" s="29"/>
      <c r="C137" s="194" t="s">
        <v>145</v>
      </c>
      <c r="D137" s="194" t="s">
        <v>1367</v>
      </c>
      <c r="E137" s="195" t="s">
        <v>2485</v>
      </c>
      <c r="F137" s="196" t="s">
        <v>2486</v>
      </c>
      <c r="G137" s="197" t="s">
        <v>125</v>
      </c>
      <c r="H137" s="198">
        <v>1</v>
      </c>
      <c r="I137" s="199">
        <v>0</v>
      </c>
      <c r="J137" s="199">
        <v>4580</v>
      </c>
      <c r="K137" s="199">
        <f>ROUND(P137*H137,2)</f>
        <v>4580</v>
      </c>
      <c r="L137" s="196" t="s">
        <v>2487</v>
      </c>
      <c r="M137" s="33"/>
      <c r="N137" s="200" t="s">
        <v>1</v>
      </c>
      <c r="O137" s="169" t="s">
        <v>37</v>
      </c>
      <c r="P137" s="170">
        <f>I137+J137</f>
        <v>4580</v>
      </c>
      <c r="Q137" s="170">
        <f>ROUND(I137*H137,2)</f>
        <v>0</v>
      </c>
      <c r="R137" s="170">
        <f>ROUND(J137*H137,2)</f>
        <v>4580</v>
      </c>
      <c r="S137" s="171">
        <v>7.7969999999999997</v>
      </c>
      <c r="T137" s="171">
        <f>S137*H137</f>
        <v>7.7969999999999997</v>
      </c>
      <c r="U137" s="171">
        <v>0</v>
      </c>
      <c r="V137" s="171">
        <f>U137*H137</f>
        <v>0</v>
      </c>
      <c r="W137" s="171">
        <v>3.48</v>
      </c>
      <c r="X137" s="172">
        <f>W137*H137</f>
        <v>3.48</v>
      </c>
      <c r="Y137" s="28"/>
      <c r="Z137" s="28"/>
      <c r="AA137" s="28"/>
      <c r="AB137" s="28"/>
      <c r="AC137" s="28"/>
      <c r="AD137" s="28"/>
      <c r="AE137" s="28"/>
      <c r="AR137" s="173" t="s">
        <v>82</v>
      </c>
      <c r="AT137" s="173" t="s">
        <v>1367</v>
      </c>
      <c r="AU137" s="173" t="s">
        <v>84</v>
      </c>
      <c r="AY137" s="14" t="s">
        <v>127</v>
      </c>
      <c r="BE137" s="174">
        <f>IF(O137="základní",K137,0)</f>
        <v>4580</v>
      </c>
      <c r="BF137" s="174">
        <f>IF(O137="snížená",K137,0)</f>
        <v>0</v>
      </c>
      <c r="BG137" s="174">
        <f>IF(O137="zákl. přenesená",K137,0)</f>
        <v>0</v>
      </c>
      <c r="BH137" s="174">
        <f>IF(O137="sníž. přenesená",K137,0)</f>
        <v>0</v>
      </c>
      <c r="BI137" s="174">
        <f>IF(O137="nulová",K137,0)</f>
        <v>0</v>
      </c>
      <c r="BJ137" s="14" t="s">
        <v>82</v>
      </c>
      <c r="BK137" s="174">
        <f>ROUND(P137*H137,2)</f>
        <v>4580</v>
      </c>
      <c r="BL137" s="14" t="s">
        <v>82</v>
      </c>
      <c r="BM137" s="173" t="s">
        <v>2488</v>
      </c>
    </row>
    <row r="138" spans="1:65" s="2" customFormat="1" ht="19.5">
      <c r="A138" s="28"/>
      <c r="B138" s="29"/>
      <c r="C138" s="30"/>
      <c r="D138" s="175" t="s">
        <v>129</v>
      </c>
      <c r="E138" s="30"/>
      <c r="F138" s="176" t="s">
        <v>2489</v>
      </c>
      <c r="G138" s="30"/>
      <c r="H138" s="30"/>
      <c r="I138" s="30"/>
      <c r="J138" s="30"/>
      <c r="K138" s="30"/>
      <c r="L138" s="30"/>
      <c r="M138" s="33"/>
      <c r="N138" s="177"/>
      <c r="O138" s="178"/>
      <c r="P138" s="65"/>
      <c r="Q138" s="65"/>
      <c r="R138" s="65"/>
      <c r="S138" s="65"/>
      <c r="T138" s="65"/>
      <c r="U138" s="65"/>
      <c r="V138" s="65"/>
      <c r="W138" s="65"/>
      <c r="X138" s="66"/>
      <c r="Y138" s="28"/>
      <c r="Z138" s="28"/>
      <c r="AA138" s="28"/>
      <c r="AB138" s="28"/>
      <c r="AC138" s="28"/>
      <c r="AD138" s="28"/>
      <c r="AE138" s="28"/>
      <c r="AT138" s="14" t="s">
        <v>129</v>
      </c>
      <c r="AU138" s="14" t="s">
        <v>84</v>
      </c>
    </row>
    <row r="139" spans="1:65" s="11" customFormat="1" ht="25.9" customHeight="1">
      <c r="B139" s="180"/>
      <c r="C139" s="181"/>
      <c r="D139" s="182" t="s">
        <v>73</v>
      </c>
      <c r="E139" s="183" t="s">
        <v>122</v>
      </c>
      <c r="F139" s="183" t="s">
        <v>2490</v>
      </c>
      <c r="G139" s="181"/>
      <c r="H139" s="181"/>
      <c r="I139" s="181"/>
      <c r="J139" s="181"/>
      <c r="K139" s="184">
        <f>BK139</f>
        <v>4579.0000000000027</v>
      </c>
      <c r="L139" s="181"/>
      <c r="M139" s="185"/>
      <c r="N139" s="186"/>
      <c r="O139" s="187"/>
      <c r="P139" s="187"/>
      <c r="Q139" s="188">
        <f>Q140</f>
        <v>208.51999999999998</v>
      </c>
      <c r="R139" s="188">
        <f>R140</f>
        <v>4370.4800000000014</v>
      </c>
      <c r="S139" s="187"/>
      <c r="T139" s="189">
        <f>T140</f>
        <v>7.1130000000000004</v>
      </c>
      <c r="U139" s="187"/>
      <c r="V139" s="189">
        <f>V140</f>
        <v>1.2830000000000001E-2</v>
      </c>
      <c r="W139" s="187"/>
      <c r="X139" s="190">
        <f>X140</f>
        <v>0</v>
      </c>
      <c r="AR139" s="191" t="s">
        <v>133</v>
      </c>
      <c r="AT139" s="192" t="s">
        <v>73</v>
      </c>
      <c r="AU139" s="192" t="s">
        <v>74</v>
      </c>
      <c r="AY139" s="191" t="s">
        <v>127</v>
      </c>
      <c r="BK139" s="193">
        <f>BK140</f>
        <v>4579.0000000000027</v>
      </c>
    </row>
    <row r="140" spans="1:65" s="11" customFormat="1" ht="22.9" customHeight="1">
      <c r="B140" s="180"/>
      <c r="C140" s="181"/>
      <c r="D140" s="182" t="s">
        <v>73</v>
      </c>
      <c r="E140" s="211" t="s">
        <v>2491</v>
      </c>
      <c r="F140" s="211" t="s">
        <v>2492</v>
      </c>
      <c r="G140" s="181"/>
      <c r="H140" s="181"/>
      <c r="I140" s="181"/>
      <c r="J140" s="181"/>
      <c r="K140" s="212">
        <f>BK140</f>
        <v>4579.0000000000027</v>
      </c>
      <c r="L140" s="181"/>
      <c r="M140" s="185"/>
      <c r="N140" s="186"/>
      <c r="O140" s="187"/>
      <c r="P140" s="187"/>
      <c r="Q140" s="188">
        <f>SUM(Q141:Q182)</f>
        <v>208.51999999999998</v>
      </c>
      <c r="R140" s="188">
        <f>SUM(R141:R182)</f>
        <v>4370.4800000000014</v>
      </c>
      <c r="S140" s="187"/>
      <c r="T140" s="189">
        <f>SUM(T141:T182)</f>
        <v>7.1130000000000004</v>
      </c>
      <c r="U140" s="187"/>
      <c r="V140" s="189">
        <f>SUM(V141:V182)</f>
        <v>1.2830000000000001E-2</v>
      </c>
      <c r="W140" s="187"/>
      <c r="X140" s="190">
        <f>SUM(X141:X182)</f>
        <v>0</v>
      </c>
      <c r="AR140" s="191" t="s">
        <v>133</v>
      </c>
      <c r="AT140" s="192" t="s">
        <v>73</v>
      </c>
      <c r="AU140" s="192" t="s">
        <v>82</v>
      </c>
      <c r="AY140" s="191" t="s">
        <v>127</v>
      </c>
      <c r="BK140" s="193">
        <f>SUM(BK141:BK182)</f>
        <v>4579.0000000000027</v>
      </c>
    </row>
    <row r="141" spans="1:65" s="2" customFormat="1" ht="24.2" customHeight="1">
      <c r="A141" s="28"/>
      <c r="B141" s="29"/>
      <c r="C141" s="194" t="s">
        <v>149</v>
      </c>
      <c r="D141" s="194" t="s">
        <v>1367</v>
      </c>
      <c r="E141" s="195" t="s">
        <v>2493</v>
      </c>
      <c r="F141" s="196" t="s">
        <v>2494</v>
      </c>
      <c r="G141" s="197" t="s">
        <v>2495</v>
      </c>
      <c r="H141" s="198">
        <v>1</v>
      </c>
      <c r="I141" s="199">
        <v>2.99</v>
      </c>
      <c r="J141" s="199">
        <v>11.209999999999999</v>
      </c>
      <c r="K141" s="199">
        <f>ROUND(P141*H141,2)</f>
        <v>14.2</v>
      </c>
      <c r="L141" s="196" t="s">
        <v>2487</v>
      </c>
      <c r="M141" s="33"/>
      <c r="N141" s="200" t="s">
        <v>1</v>
      </c>
      <c r="O141" s="169" t="s">
        <v>37</v>
      </c>
      <c r="P141" s="170">
        <f>I141+J141</f>
        <v>14.2</v>
      </c>
      <c r="Q141" s="170">
        <f>ROUND(I141*H141,2)</f>
        <v>2.99</v>
      </c>
      <c r="R141" s="170">
        <f>ROUND(J141*H141,2)</f>
        <v>11.21</v>
      </c>
      <c r="S141" s="171">
        <v>3.5000000000000003E-2</v>
      </c>
      <c r="T141" s="171">
        <f>S141*H141</f>
        <v>3.5000000000000003E-2</v>
      </c>
      <c r="U141" s="171">
        <v>3.0000000000000001E-5</v>
      </c>
      <c r="V141" s="171">
        <f>U141*H141</f>
        <v>3.0000000000000001E-5</v>
      </c>
      <c r="W141" s="171">
        <v>0</v>
      </c>
      <c r="X141" s="172">
        <f>W141*H141</f>
        <v>0</v>
      </c>
      <c r="Y141" s="28"/>
      <c r="Z141" s="28"/>
      <c r="AA141" s="28"/>
      <c r="AB141" s="28"/>
      <c r="AC141" s="28"/>
      <c r="AD141" s="28"/>
      <c r="AE141" s="28"/>
      <c r="AR141" s="173" t="s">
        <v>82</v>
      </c>
      <c r="AT141" s="173" t="s">
        <v>1367</v>
      </c>
      <c r="AU141" s="173" t="s">
        <v>84</v>
      </c>
      <c r="AY141" s="14" t="s">
        <v>127</v>
      </c>
      <c r="BE141" s="174">
        <f>IF(O141="základní",K141,0)</f>
        <v>14.2</v>
      </c>
      <c r="BF141" s="174">
        <f>IF(O141="snížená",K141,0)</f>
        <v>0</v>
      </c>
      <c r="BG141" s="174">
        <f>IF(O141="zákl. přenesená",K141,0)</f>
        <v>0</v>
      </c>
      <c r="BH141" s="174">
        <f>IF(O141="sníž. přenesená",K141,0)</f>
        <v>0</v>
      </c>
      <c r="BI141" s="174">
        <f>IF(O141="nulová",K141,0)</f>
        <v>0</v>
      </c>
      <c r="BJ141" s="14" t="s">
        <v>82</v>
      </c>
      <c r="BK141" s="174">
        <f>ROUND(P141*H141,2)</f>
        <v>14.2</v>
      </c>
      <c r="BL141" s="14" t="s">
        <v>82</v>
      </c>
      <c r="BM141" s="173" t="s">
        <v>2496</v>
      </c>
    </row>
    <row r="142" spans="1:65" s="2" customFormat="1" ht="19.5">
      <c r="A142" s="28"/>
      <c r="B142" s="29"/>
      <c r="C142" s="30"/>
      <c r="D142" s="175" t="s">
        <v>129</v>
      </c>
      <c r="E142" s="30"/>
      <c r="F142" s="176" t="s">
        <v>2497</v>
      </c>
      <c r="G142" s="30"/>
      <c r="H142" s="30"/>
      <c r="I142" s="30"/>
      <c r="J142" s="30"/>
      <c r="K142" s="30"/>
      <c r="L142" s="30"/>
      <c r="M142" s="33"/>
      <c r="N142" s="177"/>
      <c r="O142" s="178"/>
      <c r="P142" s="65"/>
      <c r="Q142" s="65"/>
      <c r="R142" s="65"/>
      <c r="S142" s="65"/>
      <c r="T142" s="65"/>
      <c r="U142" s="65"/>
      <c r="V142" s="65"/>
      <c r="W142" s="65"/>
      <c r="X142" s="66"/>
      <c r="Y142" s="28"/>
      <c r="Z142" s="28"/>
      <c r="AA142" s="28"/>
      <c r="AB142" s="28"/>
      <c r="AC142" s="28"/>
      <c r="AD142" s="28"/>
      <c r="AE142" s="28"/>
      <c r="AT142" s="14" t="s">
        <v>129</v>
      </c>
      <c r="AU142" s="14" t="s">
        <v>84</v>
      </c>
    </row>
    <row r="143" spans="1:65" s="2" customFormat="1" ht="24.2" customHeight="1">
      <c r="A143" s="28"/>
      <c r="B143" s="29"/>
      <c r="C143" s="194" t="s">
        <v>153</v>
      </c>
      <c r="D143" s="194" t="s">
        <v>1367</v>
      </c>
      <c r="E143" s="195" t="s">
        <v>2498</v>
      </c>
      <c r="F143" s="196" t="s">
        <v>2499</v>
      </c>
      <c r="G143" s="197" t="s">
        <v>2495</v>
      </c>
      <c r="H143" s="198">
        <v>1</v>
      </c>
      <c r="I143" s="199">
        <v>2.99</v>
      </c>
      <c r="J143" s="199">
        <v>14.709999999999999</v>
      </c>
      <c r="K143" s="199">
        <f>ROUND(P143*H143,2)</f>
        <v>17.7</v>
      </c>
      <c r="L143" s="196" t="s">
        <v>2487</v>
      </c>
      <c r="M143" s="33"/>
      <c r="N143" s="200" t="s">
        <v>1</v>
      </c>
      <c r="O143" s="169" t="s">
        <v>37</v>
      </c>
      <c r="P143" s="170">
        <f>I143+J143</f>
        <v>17.7</v>
      </c>
      <c r="Q143" s="170">
        <f>ROUND(I143*H143,2)</f>
        <v>2.99</v>
      </c>
      <c r="R143" s="170">
        <f>ROUND(J143*H143,2)</f>
        <v>14.71</v>
      </c>
      <c r="S143" s="171">
        <v>4.5999999999999999E-2</v>
      </c>
      <c r="T143" s="171">
        <f>S143*H143</f>
        <v>4.5999999999999999E-2</v>
      </c>
      <c r="U143" s="171">
        <v>3.0000000000000001E-5</v>
      </c>
      <c r="V143" s="171">
        <f>U143*H143</f>
        <v>3.0000000000000001E-5</v>
      </c>
      <c r="W143" s="171">
        <v>0</v>
      </c>
      <c r="X143" s="172">
        <f>W143*H143</f>
        <v>0</v>
      </c>
      <c r="Y143" s="28"/>
      <c r="Z143" s="28"/>
      <c r="AA143" s="28"/>
      <c r="AB143" s="28"/>
      <c r="AC143" s="28"/>
      <c r="AD143" s="28"/>
      <c r="AE143" s="28"/>
      <c r="AR143" s="173" t="s">
        <v>82</v>
      </c>
      <c r="AT143" s="173" t="s">
        <v>1367</v>
      </c>
      <c r="AU143" s="173" t="s">
        <v>84</v>
      </c>
      <c r="AY143" s="14" t="s">
        <v>127</v>
      </c>
      <c r="BE143" s="174">
        <f>IF(O143="základní",K143,0)</f>
        <v>17.7</v>
      </c>
      <c r="BF143" s="174">
        <f>IF(O143="snížená",K143,0)</f>
        <v>0</v>
      </c>
      <c r="BG143" s="174">
        <f>IF(O143="zákl. přenesená",K143,0)</f>
        <v>0</v>
      </c>
      <c r="BH143" s="174">
        <f>IF(O143="sníž. přenesená",K143,0)</f>
        <v>0</v>
      </c>
      <c r="BI143" s="174">
        <f>IF(O143="nulová",K143,0)</f>
        <v>0</v>
      </c>
      <c r="BJ143" s="14" t="s">
        <v>82</v>
      </c>
      <c r="BK143" s="174">
        <f>ROUND(P143*H143,2)</f>
        <v>17.7</v>
      </c>
      <c r="BL143" s="14" t="s">
        <v>82</v>
      </c>
      <c r="BM143" s="173" t="s">
        <v>2500</v>
      </c>
    </row>
    <row r="144" spans="1:65" s="2" customFormat="1" ht="19.5">
      <c r="A144" s="28"/>
      <c r="B144" s="29"/>
      <c r="C144" s="30"/>
      <c r="D144" s="175" t="s">
        <v>129</v>
      </c>
      <c r="E144" s="30"/>
      <c r="F144" s="176" t="s">
        <v>2501</v>
      </c>
      <c r="G144" s="30"/>
      <c r="H144" s="30"/>
      <c r="I144" s="30"/>
      <c r="J144" s="30"/>
      <c r="K144" s="30"/>
      <c r="L144" s="30"/>
      <c r="M144" s="33"/>
      <c r="N144" s="177"/>
      <c r="O144" s="178"/>
      <c r="P144" s="65"/>
      <c r="Q144" s="65"/>
      <c r="R144" s="65"/>
      <c r="S144" s="65"/>
      <c r="T144" s="65"/>
      <c r="U144" s="65"/>
      <c r="V144" s="65"/>
      <c r="W144" s="65"/>
      <c r="X144" s="66"/>
      <c r="Y144" s="28"/>
      <c r="Z144" s="28"/>
      <c r="AA144" s="28"/>
      <c r="AB144" s="28"/>
      <c r="AC144" s="28"/>
      <c r="AD144" s="28"/>
      <c r="AE144" s="28"/>
      <c r="AT144" s="14" t="s">
        <v>129</v>
      </c>
      <c r="AU144" s="14" t="s">
        <v>84</v>
      </c>
    </row>
    <row r="145" spans="1:65" s="2" customFormat="1" ht="33" customHeight="1">
      <c r="A145" s="28"/>
      <c r="B145" s="29"/>
      <c r="C145" s="194" t="s">
        <v>157</v>
      </c>
      <c r="D145" s="194" t="s">
        <v>1367</v>
      </c>
      <c r="E145" s="195" t="s">
        <v>2502</v>
      </c>
      <c r="F145" s="196" t="s">
        <v>2503</v>
      </c>
      <c r="G145" s="197" t="s">
        <v>694</v>
      </c>
      <c r="H145" s="198">
        <v>1</v>
      </c>
      <c r="I145" s="199">
        <v>7.13</v>
      </c>
      <c r="J145" s="199">
        <v>952.87</v>
      </c>
      <c r="K145" s="199">
        <f>ROUND(P145*H145,2)</f>
        <v>960</v>
      </c>
      <c r="L145" s="196" t="s">
        <v>1</v>
      </c>
      <c r="M145" s="33"/>
      <c r="N145" s="200" t="s">
        <v>1</v>
      </c>
      <c r="O145" s="169" t="s">
        <v>37</v>
      </c>
      <c r="P145" s="170">
        <f>I145+J145</f>
        <v>960</v>
      </c>
      <c r="Q145" s="170">
        <f>ROUND(I145*H145,2)</f>
        <v>7.13</v>
      </c>
      <c r="R145" s="170">
        <f>ROUND(J145*H145,2)</f>
        <v>952.87</v>
      </c>
      <c r="S145" s="171">
        <v>1.2949999999999999</v>
      </c>
      <c r="T145" s="171">
        <f>S145*H145</f>
        <v>1.2949999999999999</v>
      </c>
      <c r="U145" s="171">
        <v>3.0000000000000001E-5</v>
      </c>
      <c r="V145" s="171">
        <f>U145*H145</f>
        <v>3.0000000000000001E-5</v>
      </c>
      <c r="W145" s="171">
        <v>0</v>
      </c>
      <c r="X145" s="172">
        <f>W145*H145</f>
        <v>0</v>
      </c>
      <c r="Y145" s="28"/>
      <c r="Z145" s="28"/>
      <c r="AA145" s="28"/>
      <c r="AB145" s="28"/>
      <c r="AC145" s="28"/>
      <c r="AD145" s="28"/>
      <c r="AE145" s="28"/>
      <c r="AR145" s="173" t="s">
        <v>82</v>
      </c>
      <c r="AT145" s="173" t="s">
        <v>1367</v>
      </c>
      <c r="AU145" s="173" t="s">
        <v>84</v>
      </c>
      <c r="AY145" s="14" t="s">
        <v>127</v>
      </c>
      <c r="BE145" s="174">
        <f>IF(O145="základní",K145,0)</f>
        <v>960</v>
      </c>
      <c r="BF145" s="174">
        <f>IF(O145="snížená",K145,0)</f>
        <v>0</v>
      </c>
      <c r="BG145" s="174">
        <f>IF(O145="zákl. přenesená",K145,0)</f>
        <v>0</v>
      </c>
      <c r="BH145" s="174">
        <f>IF(O145="sníž. přenesená",K145,0)</f>
        <v>0</v>
      </c>
      <c r="BI145" s="174">
        <f>IF(O145="nulová",K145,0)</f>
        <v>0</v>
      </c>
      <c r="BJ145" s="14" t="s">
        <v>82</v>
      </c>
      <c r="BK145" s="174">
        <f>ROUND(P145*H145,2)</f>
        <v>960</v>
      </c>
      <c r="BL145" s="14" t="s">
        <v>82</v>
      </c>
      <c r="BM145" s="173" t="s">
        <v>2504</v>
      </c>
    </row>
    <row r="146" spans="1:65" s="2" customFormat="1" ht="19.5">
      <c r="A146" s="28"/>
      <c r="B146" s="29"/>
      <c r="C146" s="30"/>
      <c r="D146" s="175" t="s">
        <v>129</v>
      </c>
      <c r="E146" s="30"/>
      <c r="F146" s="176" t="s">
        <v>2505</v>
      </c>
      <c r="G146" s="30"/>
      <c r="H146" s="30"/>
      <c r="I146" s="30"/>
      <c r="J146" s="30"/>
      <c r="K146" s="30"/>
      <c r="L146" s="30"/>
      <c r="M146" s="33"/>
      <c r="N146" s="177"/>
      <c r="O146" s="178"/>
      <c r="P146" s="65"/>
      <c r="Q146" s="65"/>
      <c r="R146" s="65"/>
      <c r="S146" s="65"/>
      <c r="T146" s="65"/>
      <c r="U146" s="65"/>
      <c r="V146" s="65"/>
      <c r="W146" s="65"/>
      <c r="X146" s="66"/>
      <c r="Y146" s="28"/>
      <c r="Z146" s="28"/>
      <c r="AA146" s="28"/>
      <c r="AB146" s="28"/>
      <c r="AC146" s="28"/>
      <c r="AD146" s="28"/>
      <c r="AE146" s="28"/>
      <c r="AT146" s="14" t="s">
        <v>129</v>
      </c>
      <c r="AU146" s="14" t="s">
        <v>84</v>
      </c>
    </row>
    <row r="147" spans="1:65" s="2" customFormat="1" ht="33" customHeight="1">
      <c r="A147" s="28"/>
      <c r="B147" s="29"/>
      <c r="C147" s="194" t="s">
        <v>161</v>
      </c>
      <c r="D147" s="194" t="s">
        <v>1367</v>
      </c>
      <c r="E147" s="195" t="s">
        <v>2506</v>
      </c>
      <c r="F147" s="196" t="s">
        <v>2507</v>
      </c>
      <c r="G147" s="197" t="s">
        <v>694</v>
      </c>
      <c r="H147" s="198">
        <v>1</v>
      </c>
      <c r="I147" s="199">
        <v>9.6300000000000008</v>
      </c>
      <c r="J147" s="199">
        <v>1080.3699999999999</v>
      </c>
      <c r="K147" s="199">
        <f>ROUND(P147*H147,2)</f>
        <v>1090</v>
      </c>
      <c r="L147" s="196" t="s">
        <v>1</v>
      </c>
      <c r="M147" s="33"/>
      <c r="N147" s="200" t="s">
        <v>1</v>
      </c>
      <c r="O147" s="169" t="s">
        <v>37</v>
      </c>
      <c r="P147" s="170">
        <f>I147+J147</f>
        <v>1090</v>
      </c>
      <c r="Q147" s="170">
        <f>ROUND(I147*H147,2)</f>
        <v>9.6300000000000008</v>
      </c>
      <c r="R147" s="170">
        <f>ROUND(J147*H147,2)</f>
        <v>1080.3699999999999</v>
      </c>
      <c r="S147" s="171">
        <v>1.4770000000000001</v>
      </c>
      <c r="T147" s="171">
        <f>S147*H147</f>
        <v>1.4770000000000001</v>
      </c>
      <c r="U147" s="171">
        <v>4.0000000000000003E-5</v>
      </c>
      <c r="V147" s="171">
        <f>U147*H147</f>
        <v>4.0000000000000003E-5</v>
      </c>
      <c r="W147" s="171">
        <v>0</v>
      </c>
      <c r="X147" s="172">
        <f>W147*H147</f>
        <v>0</v>
      </c>
      <c r="Y147" s="28"/>
      <c r="Z147" s="28"/>
      <c r="AA147" s="28"/>
      <c r="AB147" s="28"/>
      <c r="AC147" s="28"/>
      <c r="AD147" s="28"/>
      <c r="AE147" s="28"/>
      <c r="AR147" s="173" t="s">
        <v>82</v>
      </c>
      <c r="AT147" s="173" t="s">
        <v>1367</v>
      </c>
      <c r="AU147" s="173" t="s">
        <v>84</v>
      </c>
      <c r="AY147" s="14" t="s">
        <v>127</v>
      </c>
      <c r="BE147" s="174">
        <f>IF(O147="základní",K147,0)</f>
        <v>1090</v>
      </c>
      <c r="BF147" s="174">
        <f>IF(O147="snížená",K147,0)</f>
        <v>0</v>
      </c>
      <c r="BG147" s="174">
        <f>IF(O147="zákl. přenesená",K147,0)</f>
        <v>0</v>
      </c>
      <c r="BH147" s="174">
        <f>IF(O147="sníž. přenesená",K147,0)</f>
        <v>0</v>
      </c>
      <c r="BI147" s="174">
        <f>IF(O147="nulová",K147,0)</f>
        <v>0</v>
      </c>
      <c r="BJ147" s="14" t="s">
        <v>82</v>
      </c>
      <c r="BK147" s="174">
        <f>ROUND(P147*H147,2)</f>
        <v>1090</v>
      </c>
      <c r="BL147" s="14" t="s">
        <v>82</v>
      </c>
      <c r="BM147" s="173" t="s">
        <v>2508</v>
      </c>
    </row>
    <row r="148" spans="1:65" s="2" customFormat="1" ht="19.5">
      <c r="A148" s="28"/>
      <c r="B148" s="29"/>
      <c r="C148" s="30"/>
      <c r="D148" s="175" t="s">
        <v>129</v>
      </c>
      <c r="E148" s="30"/>
      <c r="F148" s="176" t="s">
        <v>2509</v>
      </c>
      <c r="G148" s="30"/>
      <c r="H148" s="30"/>
      <c r="I148" s="30"/>
      <c r="J148" s="30"/>
      <c r="K148" s="30"/>
      <c r="L148" s="30"/>
      <c r="M148" s="33"/>
      <c r="N148" s="177"/>
      <c r="O148" s="178"/>
      <c r="P148" s="65"/>
      <c r="Q148" s="65"/>
      <c r="R148" s="65"/>
      <c r="S148" s="65"/>
      <c r="T148" s="65"/>
      <c r="U148" s="65"/>
      <c r="V148" s="65"/>
      <c r="W148" s="65"/>
      <c r="X148" s="66"/>
      <c r="Y148" s="28"/>
      <c r="Z148" s="28"/>
      <c r="AA148" s="28"/>
      <c r="AB148" s="28"/>
      <c r="AC148" s="28"/>
      <c r="AD148" s="28"/>
      <c r="AE148" s="28"/>
      <c r="AT148" s="14" t="s">
        <v>129</v>
      </c>
      <c r="AU148" s="14" t="s">
        <v>84</v>
      </c>
    </row>
    <row r="149" spans="1:65" s="2" customFormat="1" ht="33" customHeight="1">
      <c r="A149" s="28"/>
      <c r="B149" s="29"/>
      <c r="C149" s="194" t="s">
        <v>165</v>
      </c>
      <c r="D149" s="194" t="s">
        <v>1367</v>
      </c>
      <c r="E149" s="195" t="s">
        <v>2510</v>
      </c>
      <c r="F149" s="196" t="s">
        <v>2511</v>
      </c>
      <c r="G149" s="197" t="s">
        <v>694</v>
      </c>
      <c r="H149" s="198">
        <v>1</v>
      </c>
      <c r="I149" s="199">
        <v>12.51</v>
      </c>
      <c r="J149" s="199">
        <v>1687.49</v>
      </c>
      <c r="K149" s="199">
        <f>ROUND(P149*H149,2)</f>
        <v>1700</v>
      </c>
      <c r="L149" s="196" t="s">
        <v>1</v>
      </c>
      <c r="M149" s="33"/>
      <c r="N149" s="200" t="s">
        <v>1</v>
      </c>
      <c r="O149" s="169" t="s">
        <v>37</v>
      </c>
      <c r="P149" s="170">
        <f>I149+J149</f>
        <v>1700</v>
      </c>
      <c r="Q149" s="170">
        <f>ROUND(I149*H149,2)</f>
        <v>12.51</v>
      </c>
      <c r="R149" s="170">
        <f>ROUND(J149*H149,2)</f>
        <v>1687.49</v>
      </c>
      <c r="S149" s="171">
        <v>2.3130000000000002</v>
      </c>
      <c r="T149" s="171">
        <f>S149*H149</f>
        <v>2.3130000000000002</v>
      </c>
      <c r="U149" s="171">
        <v>6.0000000000000002E-5</v>
      </c>
      <c r="V149" s="171">
        <f>U149*H149</f>
        <v>6.0000000000000002E-5</v>
      </c>
      <c r="W149" s="171">
        <v>0</v>
      </c>
      <c r="X149" s="172">
        <f>W149*H149</f>
        <v>0</v>
      </c>
      <c r="Y149" s="28"/>
      <c r="Z149" s="28"/>
      <c r="AA149" s="28"/>
      <c r="AB149" s="28"/>
      <c r="AC149" s="28"/>
      <c r="AD149" s="28"/>
      <c r="AE149" s="28"/>
      <c r="AR149" s="173" t="s">
        <v>82</v>
      </c>
      <c r="AT149" s="173" t="s">
        <v>1367</v>
      </c>
      <c r="AU149" s="173" t="s">
        <v>84</v>
      </c>
      <c r="AY149" s="14" t="s">
        <v>127</v>
      </c>
      <c r="BE149" s="174">
        <f>IF(O149="základní",K149,0)</f>
        <v>1700</v>
      </c>
      <c r="BF149" s="174">
        <f>IF(O149="snížená",K149,0)</f>
        <v>0</v>
      </c>
      <c r="BG149" s="174">
        <f>IF(O149="zákl. přenesená",K149,0)</f>
        <v>0</v>
      </c>
      <c r="BH149" s="174">
        <f>IF(O149="sníž. přenesená",K149,0)</f>
        <v>0</v>
      </c>
      <c r="BI149" s="174">
        <f>IF(O149="nulová",K149,0)</f>
        <v>0</v>
      </c>
      <c r="BJ149" s="14" t="s">
        <v>82</v>
      </c>
      <c r="BK149" s="174">
        <f>ROUND(P149*H149,2)</f>
        <v>1700</v>
      </c>
      <c r="BL149" s="14" t="s">
        <v>82</v>
      </c>
      <c r="BM149" s="173" t="s">
        <v>2512</v>
      </c>
    </row>
    <row r="150" spans="1:65" s="2" customFormat="1" ht="19.5">
      <c r="A150" s="28"/>
      <c r="B150" s="29"/>
      <c r="C150" s="30"/>
      <c r="D150" s="175" t="s">
        <v>129</v>
      </c>
      <c r="E150" s="30"/>
      <c r="F150" s="176" t="s">
        <v>2513</v>
      </c>
      <c r="G150" s="30"/>
      <c r="H150" s="30"/>
      <c r="I150" s="30"/>
      <c r="J150" s="30"/>
      <c r="K150" s="30"/>
      <c r="L150" s="30"/>
      <c r="M150" s="33"/>
      <c r="N150" s="177"/>
      <c r="O150" s="178"/>
      <c r="P150" s="65"/>
      <c r="Q150" s="65"/>
      <c r="R150" s="65"/>
      <c r="S150" s="65"/>
      <c r="T150" s="65"/>
      <c r="U150" s="65"/>
      <c r="V150" s="65"/>
      <c r="W150" s="65"/>
      <c r="X150" s="66"/>
      <c r="Y150" s="28"/>
      <c r="Z150" s="28"/>
      <c r="AA150" s="28"/>
      <c r="AB150" s="28"/>
      <c r="AC150" s="28"/>
      <c r="AD150" s="28"/>
      <c r="AE150" s="28"/>
      <c r="AT150" s="14" t="s">
        <v>129</v>
      </c>
      <c r="AU150" s="14" t="s">
        <v>84</v>
      </c>
    </row>
    <row r="151" spans="1:65" s="2" customFormat="1" ht="24.2" customHeight="1">
      <c r="A151" s="28"/>
      <c r="B151" s="29"/>
      <c r="C151" s="194" t="s">
        <v>169</v>
      </c>
      <c r="D151" s="194" t="s">
        <v>1367</v>
      </c>
      <c r="E151" s="195" t="s">
        <v>2514</v>
      </c>
      <c r="F151" s="196" t="s">
        <v>2515</v>
      </c>
      <c r="G151" s="197" t="s">
        <v>694</v>
      </c>
      <c r="H151" s="198">
        <v>1</v>
      </c>
      <c r="I151" s="199">
        <v>41.58</v>
      </c>
      <c r="J151" s="199">
        <v>13.420000000000002</v>
      </c>
      <c r="K151" s="199">
        <f>ROUND(P151*H151,2)</f>
        <v>55</v>
      </c>
      <c r="L151" s="196" t="s">
        <v>1</v>
      </c>
      <c r="M151" s="33"/>
      <c r="N151" s="200" t="s">
        <v>1</v>
      </c>
      <c r="O151" s="169" t="s">
        <v>37</v>
      </c>
      <c r="P151" s="170">
        <f>I151+J151</f>
        <v>55</v>
      </c>
      <c r="Q151" s="170">
        <f>ROUND(I151*H151,2)</f>
        <v>41.58</v>
      </c>
      <c r="R151" s="170">
        <f>ROUND(J151*H151,2)</f>
        <v>13.42</v>
      </c>
      <c r="S151" s="171">
        <v>4.2000000000000003E-2</v>
      </c>
      <c r="T151" s="171">
        <f>S151*H151</f>
        <v>4.2000000000000003E-2</v>
      </c>
      <c r="U151" s="171">
        <v>0</v>
      </c>
      <c r="V151" s="171">
        <f>U151*H151</f>
        <v>0</v>
      </c>
      <c r="W151" s="171">
        <v>0</v>
      </c>
      <c r="X151" s="172">
        <f>W151*H151</f>
        <v>0</v>
      </c>
      <c r="Y151" s="28"/>
      <c r="Z151" s="28"/>
      <c r="AA151" s="28"/>
      <c r="AB151" s="28"/>
      <c r="AC151" s="28"/>
      <c r="AD151" s="28"/>
      <c r="AE151" s="28"/>
      <c r="AR151" s="173" t="s">
        <v>82</v>
      </c>
      <c r="AT151" s="173" t="s">
        <v>1367</v>
      </c>
      <c r="AU151" s="173" t="s">
        <v>84</v>
      </c>
      <c r="AY151" s="14" t="s">
        <v>127</v>
      </c>
      <c r="BE151" s="174">
        <f>IF(O151="základní",K151,0)</f>
        <v>55</v>
      </c>
      <c r="BF151" s="174">
        <f>IF(O151="snížená",K151,0)</f>
        <v>0</v>
      </c>
      <c r="BG151" s="174">
        <f>IF(O151="zákl. přenesená",K151,0)</f>
        <v>0</v>
      </c>
      <c r="BH151" s="174">
        <f>IF(O151="sníž. přenesená",K151,0)</f>
        <v>0</v>
      </c>
      <c r="BI151" s="174">
        <f>IF(O151="nulová",K151,0)</f>
        <v>0</v>
      </c>
      <c r="BJ151" s="14" t="s">
        <v>82</v>
      </c>
      <c r="BK151" s="174">
        <f>ROUND(P151*H151,2)</f>
        <v>55</v>
      </c>
      <c r="BL151" s="14" t="s">
        <v>82</v>
      </c>
      <c r="BM151" s="173" t="s">
        <v>2516</v>
      </c>
    </row>
    <row r="152" spans="1:65" s="2" customFormat="1" ht="19.5">
      <c r="A152" s="28"/>
      <c r="B152" s="29"/>
      <c r="C152" s="30"/>
      <c r="D152" s="175" t="s">
        <v>129</v>
      </c>
      <c r="E152" s="30"/>
      <c r="F152" s="176" t="s">
        <v>2517</v>
      </c>
      <c r="G152" s="30"/>
      <c r="H152" s="30"/>
      <c r="I152" s="30"/>
      <c r="J152" s="30"/>
      <c r="K152" s="30"/>
      <c r="L152" s="30"/>
      <c r="M152" s="33"/>
      <c r="N152" s="177"/>
      <c r="O152" s="178"/>
      <c r="P152" s="65"/>
      <c r="Q152" s="65"/>
      <c r="R152" s="65"/>
      <c r="S152" s="65"/>
      <c r="T152" s="65"/>
      <c r="U152" s="65"/>
      <c r="V152" s="65"/>
      <c r="W152" s="65"/>
      <c r="X152" s="66"/>
      <c r="Y152" s="28"/>
      <c r="Z152" s="28"/>
      <c r="AA152" s="28"/>
      <c r="AB152" s="28"/>
      <c r="AC152" s="28"/>
      <c r="AD152" s="28"/>
      <c r="AE152" s="28"/>
      <c r="AT152" s="14" t="s">
        <v>129</v>
      </c>
      <c r="AU152" s="14" t="s">
        <v>84</v>
      </c>
    </row>
    <row r="153" spans="1:65" s="2" customFormat="1" ht="24.2" customHeight="1">
      <c r="A153" s="28"/>
      <c r="B153" s="29"/>
      <c r="C153" s="194" t="s">
        <v>173</v>
      </c>
      <c r="D153" s="194" t="s">
        <v>1367</v>
      </c>
      <c r="E153" s="195" t="s">
        <v>2518</v>
      </c>
      <c r="F153" s="196" t="s">
        <v>2519</v>
      </c>
      <c r="G153" s="197" t="s">
        <v>694</v>
      </c>
      <c r="H153" s="198">
        <v>1</v>
      </c>
      <c r="I153" s="199">
        <v>83.17</v>
      </c>
      <c r="J153" s="199">
        <v>23.83</v>
      </c>
      <c r="K153" s="199">
        <f>ROUND(P153*H153,2)</f>
        <v>107</v>
      </c>
      <c r="L153" s="196" t="s">
        <v>1</v>
      </c>
      <c r="M153" s="33"/>
      <c r="N153" s="200" t="s">
        <v>1</v>
      </c>
      <c r="O153" s="169" t="s">
        <v>37</v>
      </c>
      <c r="P153" s="170">
        <f>I153+J153</f>
        <v>107</v>
      </c>
      <c r="Q153" s="170">
        <f>ROUND(I153*H153,2)</f>
        <v>83.17</v>
      </c>
      <c r="R153" s="170">
        <f>ROUND(J153*H153,2)</f>
        <v>23.83</v>
      </c>
      <c r="S153" s="171">
        <v>7.2999999999999995E-2</v>
      </c>
      <c r="T153" s="171">
        <f>S153*H153</f>
        <v>7.2999999999999995E-2</v>
      </c>
      <c r="U153" s="171">
        <v>0</v>
      </c>
      <c r="V153" s="171">
        <f>U153*H153</f>
        <v>0</v>
      </c>
      <c r="W153" s="171">
        <v>0</v>
      </c>
      <c r="X153" s="172">
        <f>W153*H153</f>
        <v>0</v>
      </c>
      <c r="Y153" s="28"/>
      <c r="Z153" s="28"/>
      <c r="AA153" s="28"/>
      <c r="AB153" s="28"/>
      <c r="AC153" s="28"/>
      <c r="AD153" s="28"/>
      <c r="AE153" s="28"/>
      <c r="AR153" s="173" t="s">
        <v>82</v>
      </c>
      <c r="AT153" s="173" t="s">
        <v>1367</v>
      </c>
      <c r="AU153" s="173" t="s">
        <v>84</v>
      </c>
      <c r="AY153" s="14" t="s">
        <v>127</v>
      </c>
      <c r="BE153" s="174">
        <f>IF(O153="základní",K153,0)</f>
        <v>107</v>
      </c>
      <c r="BF153" s="174">
        <f>IF(O153="snížená",K153,0)</f>
        <v>0</v>
      </c>
      <c r="BG153" s="174">
        <f>IF(O153="zákl. přenesená",K153,0)</f>
        <v>0</v>
      </c>
      <c r="BH153" s="174">
        <f>IF(O153="sníž. přenesená",K153,0)</f>
        <v>0</v>
      </c>
      <c r="BI153" s="174">
        <f>IF(O153="nulová",K153,0)</f>
        <v>0</v>
      </c>
      <c r="BJ153" s="14" t="s">
        <v>82</v>
      </c>
      <c r="BK153" s="174">
        <f>ROUND(P153*H153,2)</f>
        <v>107</v>
      </c>
      <c r="BL153" s="14" t="s">
        <v>82</v>
      </c>
      <c r="BM153" s="173" t="s">
        <v>2520</v>
      </c>
    </row>
    <row r="154" spans="1:65" s="2" customFormat="1" ht="19.5">
      <c r="A154" s="28"/>
      <c r="B154" s="29"/>
      <c r="C154" s="30"/>
      <c r="D154" s="175" t="s">
        <v>129</v>
      </c>
      <c r="E154" s="30"/>
      <c r="F154" s="176" t="s">
        <v>2521</v>
      </c>
      <c r="G154" s="30"/>
      <c r="H154" s="30"/>
      <c r="I154" s="30"/>
      <c r="J154" s="30"/>
      <c r="K154" s="30"/>
      <c r="L154" s="30"/>
      <c r="M154" s="33"/>
      <c r="N154" s="177"/>
      <c r="O154" s="178"/>
      <c r="P154" s="65"/>
      <c r="Q154" s="65"/>
      <c r="R154" s="65"/>
      <c r="S154" s="65"/>
      <c r="T154" s="65"/>
      <c r="U154" s="65"/>
      <c r="V154" s="65"/>
      <c r="W154" s="65"/>
      <c r="X154" s="66"/>
      <c r="Y154" s="28"/>
      <c r="Z154" s="28"/>
      <c r="AA154" s="28"/>
      <c r="AB154" s="28"/>
      <c r="AC154" s="28"/>
      <c r="AD154" s="28"/>
      <c r="AE154" s="28"/>
      <c r="AT154" s="14" t="s">
        <v>129</v>
      </c>
      <c r="AU154" s="14" t="s">
        <v>84</v>
      </c>
    </row>
    <row r="155" spans="1:65" s="2" customFormat="1" ht="33" customHeight="1">
      <c r="A155" s="28"/>
      <c r="B155" s="29"/>
      <c r="C155" s="194" t="s">
        <v>177</v>
      </c>
      <c r="D155" s="194" t="s">
        <v>1367</v>
      </c>
      <c r="E155" s="195" t="s">
        <v>2522</v>
      </c>
      <c r="F155" s="196" t="s">
        <v>2523</v>
      </c>
      <c r="G155" s="197" t="s">
        <v>694</v>
      </c>
      <c r="H155" s="198">
        <v>1</v>
      </c>
      <c r="I155" s="199">
        <v>0</v>
      </c>
      <c r="J155" s="199">
        <v>45.5</v>
      </c>
      <c r="K155" s="199">
        <f>ROUND(P155*H155,2)</f>
        <v>45.5</v>
      </c>
      <c r="L155" s="196" t="s">
        <v>1</v>
      </c>
      <c r="M155" s="33"/>
      <c r="N155" s="200" t="s">
        <v>1</v>
      </c>
      <c r="O155" s="169" t="s">
        <v>37</v>
      </c>
      <c r="P155" s="170">
        <f>I155+J155</f>
        <v>45.5</v>
      </c>
      <c r="Q155" s="170">
        <f>ROUND(I155*H155,2)</f>
        <v>0</v>
      </c>
      <c r="R155" s="170">
        <f>ROUND(J155*H155,2)</f>
        <v>45.5</v>
      </c>
      <c r="S155" s="171">
        <v>0.14199999999999999</v>
      </c>
      <c r="T155" s="171">
        <f>S155*H155</f>
        <v>0.14199999999999999</v>
      </c>
      <c r="U155" s="171">
        <v>0</v>
      </c>
      <c r="V155" s="171">
        <f>U155*H155</f>
        <v>0</v>
      </c>
      <c r="W155" s="171">
        <v>0</v>
      </c>
      <c r="X155" s="172">
        <f>W155*H155</f>
        <v>0</v>
      </c>
      <c r="Y155" s="28"/>
      <c r="Z155" s="28"/>
      <c r="AA155" s="28"/>
      <c r="AB155" s="28"/>
      <c r="AC155" s="28"/>
      <c r="AD155" s="28"/>
      <c r="AE155" s="28"/>
      <c r="AR155" s="173" t="s">
        <v>82</v>
      </c>
      <c r="AT155" s="173" t="s">
        <v>1367</v>
      </c>
      <c r="AU155" s="173" t="s">
        <v>84</v>
      </c>
      <c r="AY155" s="14" t="s">
        <v>127</v>
      </c>
      <c r="BE155" s="174">
        <f>IF(O155="základní",K155,0)</f>
        <v>45.5</v>
      </c>
      <c r="BF155" s="174">
        <f>IF(O155="snížená",K155,0)</f>
        <v>0</v>
      </c>
      <c r="BG155" s="174">
        <f>IF(O155="zákl. přenesená",K155,0)</f>
        <v>0</v>
      </c>
      <c r="BH155" s="174">
        <f>IF(O155="sníž. přenesená",K155,0)</f>
        <v>0</v>
      </c>
      <c r="BI155" s="174">
        <f>IF(O155="nulová",K155,0)</f>
        <v>0</v>
      </c>
      <c r="BJ155" s="14" t="s">
        <v>82</v>
      </c>
      <c r="BK155" s="174">
        <f>ROUND(P155*H155,2)</f>
        <v>45.5</v>
      </c>
      <c r="BL155" s="14" t="s">
        <v>82</v>
      </c>
      <c r="BM155" s="173" t="s">
        <v>2524</v>
      </c>
    </row>
    <row r="156" spans="1:65" s="2" customFormat="1" ht="29.25">
      <c r="A156" s="28"/>
      <c r="B156" s="29"/>
      <c r="C156" s="30"/>
      <c r="D156" s="175" t="s">
        <v>129</v>
      </c>
      <c r="E156" s="30"/>
      <c r="F156" s="176" t="s">
        <v>2525</v>
      </c>
      <c r="G156" s="30"/>
      <c r="H156" s="30"/>
      <c r="I156" s="30"/>
      <c r="J156" s="30"/>
      <c r="K156" s="30"/>
      <c r="L156" s="30"/>
      <c r="M156" s="33"/>
      <c r="N156" s="177"/>
      <c r="O156" s="178"/>
      <c r="P156" s="65"/>
      <c r="Q156" s="65"/>
      <c r="R156" s="65"/>
      <c r="S156" s="65"/>
      <c r="T156" s="65"/>
      <c r="U156" s="65"/>
      <c r="V156" s="65"/>
      <c r="W156" s="65"/>
      <c r="X156" s="66"/>
      <c r="Y156" s="28"/>
      <c r="Z156" s="28"/>
      <c r="AA156" s="28"/>
      <c r="AB156" s="28"/>
      <c r="AC156" s="28"/>
      <c r="AD156" s="28"/>
      <c r="AE156" s="28"/>
      <c r="AT156" s="14" t="s">
        <v>129</v>
      </c>
      <c r="AU156" s="14" t="s">
        <v>84</v>
      </c>
    </row>
    <row r="157" spans="1:65" s="2" customFormat="1" ht="33" customHeight="1">
      <c r="A157" s="28"/>
      <c r="B157" s="29"/>
      <c r="C157" s="194" t="s">
        <v>9</v>
      </c>
      <c r="D157" s="194" t="s">
        <v>1367</v>
      </c>
      <c r="E157" s="195" t="s">
        <v>2526</v>
      </c>
      <c r="F157" s="196" t="s">
        <v>2527</v>
      </c>
      <c r="G157" s="197" t="s">
        <v>694</v>
      </c>
      <c r="H157" s="198">
        <v>1</v>
      </c>
      <c r="I157" s="199">
        <v>0</v>
      </c>
      <c r="J157" s="199">
        <v>69.8</v>
      </c>
      <c r="K157" s="199">
        <f>ROUND(P157*H157,2)</f>
        <v>69.8</v>
      </c>
      <c r="L157" s="196" t="s">
        <v>1</v>
      </c>
      <c r="M157" s="33"/>
      <c r="N157" s="200" t="s">
        <v>1</v>
      </c>
      <c r="O157" s="169" t="s">
        <v>37</v>
      </c>
      <c r="P157" s="170">
        <f>I157+J157</f>
        <v>69.8</v>
      </c>
      <c r="Q157" s="170">
        <f>ROUND(I157*H157,2)</f>
        <v>0</v>
      </c>
      <c r="R157" s="170">
        <f>ROUND(J157*H157,2)</f>
        <v>69.8</v>
      </c>
      <c r="S157" s="171">
        <v>0.218</v>
      </c>
      <c r="T157" s="171">
        <f>S157*H157</f>
        <v>0.218</v>
      </c>
      <c r="U157" s="171">
        <v>0</v>
      </c>
      <c r="V157" s="171">
        <f>U157*H157</f>
        <v>0</v>
      </c>
      <c r="W157" s="171">
        <v>0</v>
      </c>
      <c r="X157" s="172">
        <f>W157*H157</f>
        <v>0</v>
      </c>
      <c r="Y157" s="28"/>
      <c r="Z157" s="28"/>
      <c r="AA157" s="28"/>
      <c r="AB157" s="28"/>
      <c r="AC157" s="28"/>
      <c r="AD157" s="28"/>
      <c r="AE157" s="28"/>
      <c r="AR157" s="173" t="s">
        <v>82</v>
      </c>
      <c r="AT157" s="173" t="s">
        <v>1367</v>
      </c>
      <c r="AU157" s="173" t="s">
        <v>84</v>
      </c>
      <c r="AY157" s="14" t="s">
        <v>127</v>
      </c>
      <c r="BE157" s="174">
        <f>IF(O157="základní",K157,0)</f>
        <v>69.8</v>
      </c>
      <c r="BF157" s="174">
        <f>IF(O157="snížená",K157,0)</f>
        <v>0</v>
      </c>
      <c r="BG157" s="174">
        <f>IF(O157="zákl. přenesená",K157,0)</f>
        <v>0</v>
      </c>
      <c r="BH157" s="174">
        <f>IF(O157="sníž. přenesená",K157,0)</f>
        <v>0</v>
      </c>
      <c r="BI157" s="174">
        <f>IF(O157="nulová",K157,0)</f>
        <v>0</v>
      </c>
      <c r="BJ157" s="14" t="s">
        <v>82</v>
      </c>
      <c r="BK157" s="174">
        <f>ROUND(P157*H157,2)</f>
        <v>69.8</v>
      </c>
      <c r="BL157" s="14" t="s">
        <v>82</v>
      </c>
      <c r="BM157" s="173" t="s">
        <v>2528</v>
      </c>
    </row>
    <row r="158" spans="1:65" s="2" customFormat="1" ht="29.25">
      <c r="A158" s="28"/>
      <c r="B158" s="29"/>
      <c r="C158" s="30"/>
      <c r="D158" s="175" t="s">
        <v>129</v>
      </c>
      <c r="E158" s="30"/>
      <c r="F158" s="176" t="s">
        <v>2529</v>
      </c>
      <c r="G158" s="30"/>
      <c r="H158" s="30"/>
      <c r="I158" s="30"/>
      <c r="J158" s="30"/>
      <c r="K158" s="30"/>
      <c r="L158" s="30"/>
      <c r="M158" s="33"/>
      <c r="N158" s="177"/>
      <c r="O158" s="178"/>
      <c r="P158" s="65"/>
      <c r="Q158" s="65"/>
      <c r="R158" s="65"/>
      <c r="S158" s="65"/>
      <c r="T158" s="65"/>
      <c r="U158" s="65"/>
      <c r="V158" s="65"/>
      <c r="W158" s="65"/>
      <c r="X158" s="66"/>
      <c r="Y158" s="28"/>
      <c r="Z158" s="28"/>
      <c r="AA158" s="28"/>
      <c r="AB158" s="28"/>
      <c r="AC158" s="28"/>
      <c r="AD158" s="28"/>
      <c r="AE158" s="28"/>
      <c r="AT158" s="14" t="s">
        <v>129</v>
      </c>
      <c r="AU158" s="14" t="s">
        <v>84</v>
      </c>
    </row>
    <row r="159" spans="1:65" s="2" customFormat="1" ht="33" customHeight="1">
      <c r="A159" s="28"/>
      <c r="B159" s="29"/>
      <c r="C159" s="194" t="s">
        <v>184</v>
      </c>
      <c r="D159" s="194" t="s">
        <v>1367</v>
      </c>
      <c r="E159" s="195" t="s">
        <v>2530</v>
      </c>
      <c r="F159" s="196" t="s">
        <v>2531</v>
      </c>
      <c r="G159" s="197" t="s">
        <v>694</v>
      </c>
      <c r="H159" s="198">
        <v>1</v>
      </c>
      <c r="I159" s="199">
        <v>0</v>
      </c>
      <c r="J159" s="199">
        <v>104</v>
      </c>
      <c r="K159" s="199">
        <f>ROUND(P159*H159,2)</f>
        <v>104</v>
      </c>
      <c r="L159" s="196" t="s">
        <v>1</v>
      </c>
      <c r="M159" s="33"/>
      <c r="N159" s="200" t="s">
        <v>1</v>
      </c>
      <c r="O159" s="169" t="s">
        <v>37</v>
      </c>
      <c r="P159" s="170">
        <f>I159+J159</f>
        <v>104</v>
      </c>
      <c r="Q159" s="170">
        <f>ROUND(I159*H159,2)</f>
        <v>0</v>
      </c>
      <c r="R159" s="170">
        <f>ROUND(J159*H159,2)</f>
        <v>104</v>
      </c>
      <c r="S159" s="171">
        <v>0.32600000000000001</v>
      </c>
      <c r="T159" s="171">
        <f>S159*H159</f>
        <v>0.32600000000000001</v>
      </c>
      <c r="U159" s="171">
        <v>0</v>
      </c>
      <c r="V159" s="171">
        <f>U159*H159</f>
        <v>0</v>
      </c>
      <c r="W159" s="171">
        <v>0</v>
      </c>
      <c r="X159" s="172">
        <f>W159*H159</f>
        <v>0</v>
      </c>
      <c r="Y159" s="28"/>
      <c r="Z159" s="28"/>
      <c r="AA159" s="28"/>
      <c r="AB159" s="28"/>
      <c r="AC159" s="28"/>
      <c r="AD159" s="28"/>
      <c r="AE159" s="28"/>
      <c r="AR159" s="173" t="s">
        <v>82</v>
      </c>
      <c r="AT159" s="173" t="s">
        <v>1367</v>
      </c>
      <c r="AU159" s="173" t="s">
        <v>84</v>
      </c>
      <c r="AY159" s="14" t="s">
        <v>127</v>
      </c>
      <c r="BE159" s="174">
        <f>IF(O159="základní",K159,0)</f>
        <v>104</v>
      </c>
      <c r="BF159" s="174">
        <f>IF(O159="snížená",K159,0)</f>
        <v>0</v>
      </c>
      <c r="BG159" s="174">
        <f>IF(O159="zákl. přenesená",K159,0)</f>
        <v>0</v>
      </c>
      <c r="BH159" s="174">
        <f>IF(O159="sníž. přenesená",K159,0)</f>
        <v>0</v>
      </c>
      <c r="BI159" s="174">
        <f>IF(O159="nulová",K159,0)</f>
        <v>0</v>
      </c>
      <c r="BJ159" s="14" t="s">
        <v>82</v>
      </c>
      <c r="BK159" s="174">
        <f>ROUND(P159*H159,2)</f>
        <v>104</v>
      </c>
      <c r="BL159" s="14" t="s">
        <v>82</v>
      </c>
      <c r="BM159" s="173" t="s">
        <v>2532</v>
      </c>
    </row>
    <row r="160" spans="1:65" s="2" customFormat="1" ht="29.25">
      <c r="A160" s="28"/>
      <c r="B160" s="29"/>
      <c r="C160" s="30"/>
      <c r="D160" s="175" t="s">
        <v>129</v>
      </c>
      <c r="E160" s="30"/>
      <c r="F160" s="176" t="s">
        <v>2533</v>
      </c>
      <c r="G160" s="30"/>
      <c r="H160" s="30"/>
      <c r="I160" s="30"/>
      <c r="J160" s="30"/>
      <c r="K160" s="30"/>
      <c r="L160" s="30"/>
      <c r="M160" s="33"/>
      <c r="N160" s="177"/>
      <c r="O160" s="178"/>
      <c r="P160" s="65"/>
      <c r="Q160" s="65"/>
      <c r="R160" s="65"/>
      <c r="S160" s="65"/>
      <c r="T160" s="65"/>
      <c r="U160" s="65"/>
      <c r="V160" s="65"/>
      <c r="W160" s="65"/>
      <c r="X160" s="66"/>
      <c r="Y160" s="28"/>
      <c r="Z160" s="28"/>
      <c r="AA160" s="28"/>
      <c r="AB160" s="28"/>
      <c r="AC160" s="28"/>
      <c r="AD160" s="28"/>
      <c r="AE160" s="28"/>
      <c r="AT160" s="14" t="s">
        <v>129</v>
      </c>
      <c r="AU160" s="14" t="s">
        <v>84</v>
      </c>
    </row>
    <row r="161" spans="1:65" s="2" customFormat="1" ht="24.2" customHeight="1">
      <c r="A161" s="28"/>
      <c r="B161" s="29"/>
      <c r="C161" s="194" t="s">
        <v>188</v>
      </c>
      <c r="D161" s="194" t="s">
        <v>1367</v>
      </c>
      <c r="E161" s="195" t="s">
        <v>2534</v>
      </c>
      <c r="F161" s="196" t="s">
        <v>2535</v>
      </c>
      <c r="G161" s="197" t="s">
        <v>694</v>
      </c>
      <c r="H161" s="198">
        <v>1</v>
      </c>
      <c r="I161" s="199">
        <v>0</v>
      </c>
      <c r="J161" s="199">
        <v>25.6</v>
      </c>
      <c r="K161" s="199">
        <f>ROUND(P161*H161,2)</f>
        <v>25.6</v>
      </c>
      <c r="L161" s="196" t="s">
        <v>1</v>
      </c>
      <c r="M161" s="33"/>
      <c r="N161" s="200" t="s">
        <v>1</v>
      </c>
      <c r="O161" s="169" t="s">
        <v>37</v>
      </c>
      <c r="P161" s="170">
        <f>I161+J161</f>
        <v>25.6</v>
      </c>
      <c r="Q161" s="170">
        <f>ROUND(I161*H161,2)</f>
        <v>0</v>
      </c>
      <c r="R161" s="170">
        <f>ROUND(J161*H161,2)</f>
        <v>25.6</v>
      </c>
      <c r="S161" s="171">
        <v>0.08</v>
      </c>
      <c r="T161" s="171">
        <f>S161*H161</f>
        <v>0.08</v>
      </c>
      <c r="U161" s="171">
        <v>0</v>
      </c>
      <c r="V161" s="171">
        <f>U161*H161</f>
        <v>0</v>
      </c>
      <c r="W161" s="171">
        <v>0</v>
      </c>
      <c r="X161" s="172">
        <f>W161*H161</f>
        <v>0</v>
      </c>
      <c r="Y161" s="28"/>
      <c r="Z161" s="28"/>
      <c r="AA161" s="28"/>
      <c r="AB161" s="28"/>
      <c r="AC161" s="28"/>
      <c r="AD161" s="28"/>
      <c r="AE161" s="28"/>
      <c r="AR161" s="173" t="s">
        <v>82</v>
      </c>
      <c r="AT161" s="173" t="s">
        <v>1367</v>
      </c>
      <c r="AU161" s="173" t="s">
        <v>84</v>
      </c>
      <c r="AY161" s="14" t="s">
        <v>127</v>
      </c>
      <c r="BE161" s="174">
        <f>IF(O161="základní",K161,0)</f>
        <v>25.6</v>
      </c>
      <c r="BF161" s="174">
        <f>IF(O161="snížená",K161,0)</f>
        <v>0</v>
      </c>
      <c r="BG161" s="174">
        <f>IF(O161="zákl. přenesená",K161,0)</f>
        <v>0</v>
      </c>
      <c r="BH161" s="174">
        <f>IF(O161="sníž. přenesená",K161,0)</f>
        <v>0</v>
      </c>
      <c r="BI161" s="174">
        <f>IF(O161="nulová",K161,0)</f>
        <v>0</v>
      </c>
      <c r="BJ161" s="14" t="s">
        <v>82</v>
      </c>
      <c r="BK161" s="174">
        <f>ROUND(P161*H161,2)</f>
        <v>25.6</v>
      </c>
      <c r="BL161" s="14" t="s">
        <v>82</v>
      </c>
      <c r="BM161" s="173" t="s">
        <v>2536</v>
      </c>
    </row>
    <row r="162" spans="1:65" s="2" customFormat="1" ht="29.25">
      <c r="A162" s="28"/>
      <c r="B162" s="29"/>
      <c r="C162" s="30"/>
      <c r="D162" s="175" t="s">
        <v>129</v>
      </c>
      <c r="E162" s="30"/>
      <c r="F162" s="176" t="s">
        <v>2537</v>
      </c>
      <c r="G162" s="30"/>
      <c r="H162" s="30"/>
      <c r="I162" s="30"/>
      <c r="J162" s="30"/>
      <c r="K162" s="30"/>
      <c r="L162" s="30"/>
      <c r="M162" s="33"/>
      <c r="N162" s="177"/>
      <c r="O162" s="178"/>
      <c r="P162" s="65"/>
      <c r="Q162" s="65"/>
      <c r="R162" s="65"/>
      <c r="S162" s="65"/>
      <c r="T162" s="65"/>
      <c r="U162" s="65"/>
      <c r="V162" s="65"/>
      <c r="W162" s="65"/>
      <c r="X162" s="66"/>
      <c r="Y162" s="28"/>
      <c r="Z162" s="28"/>
      <c r="AA162" s="28"/>
      <c r="AB162" s="28"/>
      <c r="AC162" s="28"/>
      <c r="AD162" s="28"/>
      <c r="AE162" s="28"/>
      <c r="AT162" s="14" t="s">
        <v>129</v>
      </c>
      <c r="AU162" s="14" t="s">
        <v>84</v>
      </c>
    </row>
    <row r="163" spans="1:65" s="2" customFormat="1" ht="24.2" customHeight="1">
      <c r="A163" s="28"/>
      <c r="B163" s="29"/>
      <c r="C163" s="194" t="s">
        <v>192</v>
      </c>
      <c r="D163" s="194" t="s">
        <v>1367</v>
      </c>
      <c r="E163" s="195" t="s">
        <v>2538</v>
      </c>
      <c r="F163" s="196" t="s">
        <v>2539</v>
      </c>
      <c r="G163" s="197" t="s">
        <v>694</v>
      </c>
      <c r="H163" s="198">
        <v>1</v>
      </c>
      <c r="I163" s="199">
        <v>0</v>
      </c>
      <c r="J163" s="199">
        <v>29.5</v>
      </c>
      <c r="K163" s="199">
        <f>ROUND(P163*H163,2)</f>
        <v>29.5</v>
      </c>
      <c r="L163" s="196" t="s">
        <v>1</v>
      </c>
      <c r="M163" s="33"/>
      <c r="N163" s="200" t="s">
        <v>1</v>
      </c>
      <c r="O163" s="169" t="s">
        <v>37</v>
      </c>
      <c r="P163" s="170">
        <f>I163+J163</f>
        <v>29.5</v>
      </c>
      <c r="Q163" s="170">
        <f>ROUND(I163*H163,2)</f>
        <v>0</v>
      </c>
      <c r="R163" s="170">
        <f>ROUND(J163*H163,2)</f>
        <v>29.5</v>
      </c>
      <c r="S163" s="171">
        <v>9.1999999999999998E-2</v>
      </c>
      <c r="T163" s="171">
        <f>S163*H163</f>
        <v>9.1999999999999998E-2</v>
      </c>
      <c r="U163" s="171">
        <v>0</v>
      </c>
      <c r="V163" s="171">
        <f>U163*H163</f>
        <v>0</v>
      </c>
      <c r="W163" s="171">
        <v>0</v>
      </c>
      <c r="X163" s="172">
        <f>W163*H163</f>
        <v>0</v>
      </c>
      <c r="Y163" s="28"/>
      <c r="Z163" s="28"/>
      <c r="AA163" s="28"/>
      <c r="AB163" s="28"/>
      <c r="AC163" s="28"/>
      <c r="AD163" s="28"/>
      <c r="AE163" s="28"/>
      <c r="AR163" s="173" t="s">
        <v>82</v>
      </c>
      <c r="AT163" s="173" t="s">
        <v>1367</v>
      </c>
      <c r="AU163" s="173" t="s">
        <v>84</v>
      </c>
      <c r="AY163" s="14" t="s">
        <v>127</v>
      </c>
      <c r="BE163" s="174">
        <f>IF(O163="základní",K163,0)</f>
        <v>29.5</v>
      </c>
      <c r="BF163" s="174">
        <f>IF(O163="snížená",K163,0)</f>
        <v>0</v>
      </c>
      <c r="BG163" s="174">
        <f>IF(O163="zákl. přenesená",K163,0)</f>
        <v>0</v>
      </c>
      <c r="BH163" s="174">
        <f>IF(O163="sníž. přenesená",K163,0)</f>
        <v>0</v>
      </c>
      <c r="BI163" s="174">
        <f>IF(O163="nulová",K163,0)</f>
        <v>0</v>
      </c>
      <c r="BJ163" s="14" t="s">
        <v>82</v>
      </c>
      <c r="BK163" s="174">
        <f>ROUND(P163*H163,2)</f>
        <v>29.5</v>
      </c>
      <c r="BL163" s="14" t="s">
        <v>82</v>
      </c>
      <c r="BM163" s="173" t="s">
        <v>2540</v>
      </c>
    </row>
    <row r="164" spans="1:65" s="2" customFormat="1" ht="29.25">
      <c r="A164" s="28"/>
      <c r="B164" s="29"/>
      <c r="C164" s="30"/>
      <c r="D164" s="175" t="s">
        <v>129</v>
      </c>
      <c r="E164" s="30"/>
      <c r="F164" s="176" t="s">
        <v>2541</v>
      </c>
      <c r="G164" s="30"/>
      <c r="H164" s="30"/>
      <c r="I164" s="30"/>
      <c r="J164" s="30"/>
      <c r="K164" s="30"/>
      <c r="L164" s="30"/>
      <c r="M164" s="33"/>
      <c r="N164" s="177"/>
      <c r="O164" s="178"/>
      <c r="P164" s="65"/>
      <c r="Q164" s="65"/>
      <c r="R164" s="65"/>
      <c r="S164" s="65"/>
      <c r="T164" s="65"/>
      <c r="U164" s="65"/>
      <c r="V164" s="65"/>
      <c r="W164" s="65"/>
      <c r="X164" s="66"/>
      <c r="Y164" s="28"/>
      <c r="Z164" s="28"/>
      <c r="AA164" s="28"/>
      <c r="AB164" s="28"/>
      <c r="AC164" s="28"/>
      <c r="AD164" s="28"/>
      <c r="AE164" s="28"/>
      <c r="AT164" s="14" t="s">
        <v>129</v>
      </c>
      <c r="AU164" s="14" t="s">
        <v>84</v>
      </c>
    </row>
    <row r="165" spans="1:65" s="2" customFormat="1" ht="21.75" customHeight="1">
      <c r="A165" s="28"/>
      <c r="B165" s="29"/>
      <c r="C165" s="194" t="s">
        <v>196</v>
      </c>
      <c r="D165" s="194" t="s">
        <v>1367</v>
      </c>
      <c r="E165" s="195" t="s">
        <v>2542</v>
      </c>
      <c r="F165" s="196" t="s">
        <v>2543</v>
      </c>
      <c r="G165" s="197" t="s">
        <v>694</v>
      </c>
      <c r="H165" s="198">
        <v>1</v>
      </c>
      <c r="I165" s="199">
        <v>12.64</v>
      </c>
      <c r="J165" s="199">
        <v>9.66</v>
      </c>
      <c r="K165" s="199">
        <f>ROUND(P165*H165,2)</f>
        <v>22.3</v>
      </c>
      <c r="L165" s="196" t="s">
        <v>1</v>
      </c>
      <c r="M165" s="33"/>
      <c r="N165" s="200" t="s">
        <v>1</v>
      </c>
      <c r="O165" s="169" t="s">
        <v>37</v>
      </c>
      <c r="P165" s="170">
        <f>I165+J165</f>
        <v>22.3</v>
      </c>
      <c r="Q165" s="170">
        <f>ROUND(I165*H165,2)</f>
        <v>12.64</v>
      </c>
      <c r="R165" s="170">
        <f>ROUND(J165*H165,2)</f>
        <v>9.66</v>
      </c>
      <c r="S165" s="171">
        <v>0.03</v>
      </c>
      <c r="T165" s="171">
        <f>S165*H165</f>
        <v>0.03</v>
      </c>
      <c r="U165" s="171">
        <v>2.3999999999999998E-3</v>
      </c>
      <c r="V165" s="171">
        <f>U165*H165</f>
        <v>2.3999999999999998E-3</v>
      </c>
      <c r="W165" s="171">
        <v>0</v>
      </c>
      <c r="X165" s="172">
        <f>W165*H165</f>
        <v>0</v>
      </c>
      <c r="Y165" s="28"/>
      <c r="Z165" s="28"/>
      <c r="AA165" s="28"/>
      <c r="AB165" s="28"/>
      <c r="AC165" s="28"/>
      <c r="AD165" s="28"/>
      <c r="AE165" s="28"/>
      <c r="AR165" s="173" t="s">
        <v>82</v>
      </c>
      <c r="AT165" s="173" t="s">
        <v>1367</v>
      </c>
      <c r="AU165" s="173" t="s">
        <v>84</v>
      </c>
      <c r="AY165" s="14" t="s">
        <v>127</v>
      </c>
      <c r="BE165" s="174">
        <f>IF(O165="základní",K165,0)</f>
        <v>22.3</v>
      </c>
      <c r="BF165" s="174">
        <f>IF(O165="snížená",K165,0)</f>
        <v>0</v>
      </c>
      <c r="BG165" s="174">
        <f>IF(O165="zákl. přenesená",K165,0)</f>
        <v>0</v>
      </c>
      <c r="BH165" s="174">
        <f>IF(O165="sníž. přenesená",K165,0)</f>
        <v>0</v>
      </c>
      <c r="BI165" s="174">
        <f>IF(O165="nulová",K165,0)</f>
        <v>0</v>
      </c>
      <c r="BJ165" s="14" t="s">
        <v>82</v>
      </c>
      <c r="BK165" s="174">
        <f>ROUND(P165*H165,2)</f>
        <v>22.3</v>
      </c>
      <c r="BL165" s="14" t="s">
        <v>82</v>
      </c>
      <c r="BM165" s="173" t="s">
        <v>2544</v>
      </c>
    </row>
    <row r="166" spans="1:65" s="2" customFormat="1" ht="19.5">
      <c r="A166" s="28"/>
      <c r="B166" s="29"/>
      <c r="C166" s="30"/>
      <c r="D166" s="175" t="s">
        <v>129</v>
      </c>
      <c r="E166" s="30"/>
      <c r="F166" s="176" t="s">
        <v>2545</v>
      </c>
      <c r="G166" s="30"/>
      <c r="H166" s="30"/>
      <c r="I166" s="30"/>
      <c r="J166" s="30"/>
      <c r="K166" s="30"/>
      <c r="L166" s="30"/>
      <c r="M166" s="33"/>
      <c r="N166" s="177"/>
      <c r="O166" s="178"/>
      <c r="P166" s="65"/>
      <c r="Q166" s="65"/>
      <c r="R166" s="65"/>
      <c r="S166" s="65"/>
      <c r="T166" s="65"/>
      <c r="U166" s="65"/>
      <c r="V166" s="65"/>
      <c r="W166" s="65"/>
      <c r="X166" s="66"/>
      <c r="Y166" s="28"/>
      <c r="Z166" s="28"/>
      <c r="AA166" s="28"/>
      <c r="AB166" s="28"/>
      <c r="AC166" s="28"/>
      <c r="AD166" s="28"/>
      <c r="AE166" s="28"/>
      <c r="AT166" s="14" t="s">
        <v>129</v>
      </c>
      <c r="AU166" s="14" t="s">
        <v>84</v>
      </c>
    </row>
    <row r="167" spans="1:65" s="2" customFormat="1" ht="21.75" customHeight="1">
      <c r="A167" s="28"/>
      <c r="B167" s="29"/>
      <c r="C167" s="194" t="s">
        <v>202</v>
      </c>
      <c r="D167" s="194" t="s">
        <v>1367</v>
      </c>
      <c r="E167" s="195" t="s">
        <v>2546</v>
      </c>
      <c r="F167" s="196" t="s">
        <v>2547</v>
      </c>
      <c r="G167" s="197" t="s">
        <v>694</v>
      </c>
      <c r="H167" s="198">
        <v>1</v>
      </c>
      <c r="I167" s="199">
        <v>17.440000000000001</v>
      </c>
      <c r="J167" s="199">
        <v>12.86</v>
      </c>
      <c r="K167" s="199">
        <f>ROUND(P167*H167,2)</f>
        <v>30.3</v>
      </c>
      <c r="L167" s="196" t="s">
        <v>1</v>
      </c>
      <c r="M167" s="33"/>
      <c r="N167" s="200" t="s">
        <v>1</v>
      </c>
      <c r="O167" s="169" t="s">
        <v>37</v>
      </c>
      <c r="P167" s="170">
        <f>I167+J167</f>
        <v>30.3</v>
      </c>
      <c r="Q167" s="170">
        <f>ROUND(I167*H167,2)</f>
        <v>17.440000000000001</v>
      </c>
      <c r="R167" s="170">
        <f>ROUND(J167*H167,2)</f>
        <v>12.86</v>
      </c>
      <c r="S167" s="171">
        <v>0.04</v>
      </c>
      <c r="T167" s="171">
        <f>S167*H167</f>
        <v>0.04</v>
      </c>
      <c r="U167" s="171">
        <v>3.8400000000000001E-3</v>
      </c>
      <c r="V167" s="171">
        <f>U167*H167</f>
        <v>3.8400000000000001E-3</v>
      </c>
      <c r="W167" s="171">
        <v>0</v>
      </c>
      <c r="X167" s="172">
        <f>W167*H167</f>
        <v>0</v>
      </c>
      <c r="Y167" s="28"/>
      <c r="Z167" s="28"/>
      <c r="AA167" s="28"/>
      <c r="AB167" s="28"/>
      <c r="AC167" s="28"/>
      <c r="AD167" s="28"/>
      <c r="AE167" s="28"/>
      <c r="AR167" s="173" t="s">
        <v>82</v>
      </c>
      <c r="AT167" s="173" t="s">
        <v>1367</v>
      </c>
      <c r="AU167" s="173" t="s">
        <v>84</v>
      </c>
      <c r="AY167" s="14" t="s">
        <v>127</v>
      </c>
      <c r="BE167" s="174">
        <f>IF(O167="základní",K167,0)</f>
        <v>30.3</v>
      </c>
      <c r="BF167" s="174">
        <f>IF(O167="snížená",K167,0)</f>
        <v>0</v>
      </c>
      <c r="BG167" s="174">
        <f>IF(O167="zákl. přenesená",K167,0)</f>
        <v>0</v>
      </c>
      <c r="BH167" s="174">
        <f>IF(O167="sníž. přenesená",K167,0)</f>
        <v>0</v>
      </c>
      <c r="BI167" s="174">
        <f>IF(O167="nulová",K167,0)</f>
        <v>0</v>
      </c>
      <c r="BJ167" s="14" t="s">
        <v>82</v>
      </c>
      <c r="BK167" s="174">
        <f>ROUND(P167*H167,2)</f>
        <v>30.3</v>
      </c>
      <c r="BL167" s="14" t="s">
        <v>82</v>
      </c>
      <c r="BM167" s="173" t="s">
        <v>2548</v>
      </c>
    </row>
    <row r="168" spans="1:65" s="2" customFormat="1" ht="19.5">
      <c r="A168" s="28"/>
      <c r="B168" s="29"/>
      <c r="C168" s="30"/>
      <c r="D168" s="175" t="s">
        <v>129</v>
      </c>
      <c r="E168" s="30"/>
      <c r="F168" s="176" t="s">
        <v>2549</v>
      </c>
      <c r="G168" s="30"/>
      <c r="H168" s="30"/>
      <c r="I168" s="30"/>
      <c r="J168" s="30"/>
      <c r="K168" s="30"/>
      <c r="L168" s="30"/>
      <c r="M168" s="33"/>
      <c r="N168" s="177"/>
      <c r="O168" s="178"/>
      <c r="P168" s="65"/>
      <c r="Q168" s="65"/>
      <c r="R168" s="65"/>
      <c r="S168" s="65"/>
      <c r="T168" s="65"/>
      <c r="U168" s="65"/>
      <c r="V168" s="65"/>
      <c r="W168" s="65"/>
      <c r="X168" s="66"/>
      <c r="Y168" s="28"/>
      <c r="Z168" s="28"/>
      <c r="AA168" s="28"/>
      <c r="AB168" s="28"/>
      <c r="AC168" s="28"/>
      <c r="AD168" s="28"/>
      <c r="AE168" s="28"/>
      <c r="AT168" s="14" t="s">
        <v>129</v>
      </c>
      <c r="AU168" s="14" t="s">
        <v>84</v>
      </c>
    </row>
    <row r="169" spans="1:65" s="2" customFormat="1" ht="21.75" customHeight="1">
      <c r="A169" s="28"/>
      <c r="B169" s="29"/>
      <c r="C169" s="194" t="s">
        <v>8</v>
      </c>
      <c r="D169" s="194" t="s">
        <v>1367</v>
      </c>
      <c r="E169" s="195" t="s">
        <v>2550</v>
      </c>
      <c r="F169" s="196" t="s">
        <v>2551</v>
      </c>
      <c r="G169" s="197" t="s">
        <v>694</v>
      </c>
      <c r="H169" s="198">
        <v>1</v>
      </c>
      <c r="I169" s="199">
        <v>18.440000000000001</v>
      </c>
      <c r="J169" s="199">
        <v>16.059999999999999</v>
      </c>
      <c r="K169" s="199">
        <f>ROUND(P169*H169,2)</f>
        <v>34.5</v>
      </c>
      <c r="L169" s="196" t="s">
        <v>1</v>
      </c>
      <c r="M169" s="33"/>
      <c r="N169" s="200" t="s">
        <v>1</v>
      </c>
      <c r="O169" s="169" t="s">
        <v>37</v>
      </c>
      <c r="P169" s="170">
        <f>I169+J169</f>
        <v>34.5</v>
      </c>
      <c r="Q169" s="170">
        <f>ROUND(I169*H169,2)</f>
        <v>18.440000000000001</v>
      </c>
      <c r="R169" s="170">
        <f>ROUND(J169*H169,2)</f>
        <v>16.059999999999999</v>
      </c>
      <c r="S169" s="171">
        <v>0.05</v>
      </c>
      <c r="T169" s="171">
        <f>S169*H169</f>
        <v>0.05</v>
      </c>
      <c r="U169" s="171">
        <v>6.4000000000000003E-3</v>
      </c>
      <c r="V169" s="171">
        <f>U169*H169</f>
        <v>6.4000000000000003E-3</v>
      </c>
      <c r="W169" s="171">
        <v>0</v>
      </c>
      <c r="X169" s="172">
        <f>W169*H169</f>
        <v>0</v>
      </c>
      <c r="Y169" s="28"/>
      <c r="Z169" s="28"/>
      <c r="AA169" s="28"/>
      <c r="AB169" s="28"/>
      <c r="AC169" s="28"/>
      <c r="AD169" s="28"/>
      <c r="AE169" s="28"/>
      <c r="AR169" s="173" t="s">
        <v>82</v>
      </c>
      <c r="AT169" s="173" t="s">
        <v>1367</v>
      </c>
      <c r="AU169" s="173" t="s">
        <v>84</v>
      </c>
      <c r="AY169" s="14" t="s">
        <v>127</v>
      </c>
      <c r="BE169" s="174">
        <f>IF(O169="základní",K169,0)</f>
        <v>34.5</v>
      </c>
      <c r="BF169" s="174">
        <f>IF(O169="snížená",K169,0)</f>
        <v>0</v>
      </c>
      <c r="BG169" s="174">
        <f>IF(O169="zákl. přenesená",K169,0)</f>
        <v>0</v>
      </c>
      <c r="BH169" s="174">
        <f>IF(O169="sníž. přenesená",K169,0)</f>
        <v>0</v>
      </c>
      <c r="BI169" s="174">
        <f>IF(O169="nulová",K169,0)</f>
        <v>0</v>
      </c>
      <c r="BJ169" s="14" t="s">
        <v>82</v>
      </c>
      <c r="BK169" s="174">
        <f>ROUND(P169*H169,2)</f>
        <v>34.5</v>
      </c>
      <c r="BL169" s="14" t="s">
        <v>82</v>
      </c>
      <c r="BM169" s="173" t="s">
        <v>2552</v>
      </c>
    </row>
    <row r="170" spans="1:65" s="2" customFormat="1" ht="19.5">
      <c r="A170" s="28"/>
      <c r="B170" s="29"/>
      <c r="C170" s="30"/>
      <c r="D170" s="175" t="s">
        <v>129</v>
      </c>
      <c r="E170" s="30"/>
      <c r="F170" s="176" t="s">
        <v>2553</v>
      </c>
      <c r="G170" s="30"/>
      <c r="H170" s="30"/>
      <c r="I170" s="30"/>
      <c r="J170" s="30"/>
      <c r="K170" s="30"/>
      <c r="L170" s="30"/>
      <c r="M170" s="33"/>
      <c r="N170" s="177"/>
      <c r="O170" s="178"/>
      <c r="P170" s="65"/>
      <c r="Q170" s="65"/>
      <c r="R170" s="65"/>
      <c r="S170" s="65"/>
      <c r="T170" s="65"/>
      <c r="U170" s="65"/>
      <c r="V170" s="65"/>
      <c r="W170" s="65"/>
      <c r="X170" s="66"/>
      <c r="Y170" s="28"/>
      <c r="Z170" s="28"/>
      <c r="AA170" s="28"/>
      <c r="AB170" s="28"/>
      <c r="AC170" s="28"/>
      <c r="AD170" s="28"/>
      <c r="AE170" s="28"/>
      <c r="AT170" s="14" t="s">
        <v>129</v>
      </c>
      <c r="AU170" s="14" t="s">
        <v>84</v>
      </c>
    </row>
    <row r="171" spans="1:65" s="2" customFormat="1" ht="24.2" customHeight="1">
      <c r="A171" s="28"/>
      <c r="B171" s="29"/>
      <c r="C171" s="194" t="s">
        <v>210</v>
      </c>
      <c r="D171" s="194" t="s">
        <v>1367</v>
      </c>
      <c r="E171" s="195" t="s">
        <v>2554</v>
      </c>
      <c r="F171" s="196" t="s">
        <v>2555</v>
      </c>
      <c r="G171" s="197" t="s">
        <v>694</v>
      </c>
      <c r="H171" s="198">
        <v>1</v>
      </c>
      <c r="I171" s="199">
        <v>0</v>
      </c>
      <c r="J171" s="199">
        <v>33.6</v>
      </c>
      <c r="K171" s="199">
        <f>ROUND(P171*H171,2)</f>
        <v>33.6</v>
      </c>
      <c r="L171" s="196" t="s">
        <v>1</v>
      </c>
      <c r="M171" s="33"/>
      <c r="N171" s="200" t="s">
        <v>1</v>
      </c>
      <c r="O171" s="169" t="s">
        <v>37</v>
      </c>
      <c r="P171" s="170">
        <f>I171+J171</f>
        <v>33.6</v>
      </c>
      <c r="Q171" s="170">
        <f>ROUND(I171*H171,2)</f>
        <v>0</v>
      </c>
      <c r="R171" s="170">
        <f>ROUND(J171*H171,2)</f>
        <v>33.6</v>
      </c>
      <c r="S171" s="171">
        <v>0.105</v>
      </c>
      <c r="T171" s="171">
        <f>S171*H171</f>
        <v>0.105</v>
      </c>
      <c r="U171" s="171">
        <v>0</v>
      </c>
      <c r="V171" s="171">
        <f>U171*H171</f>
        <v>0</v>
      </c>
      <c r="W171" s="171">
        <v>0</v>
      </c>
      <c r="X171" s="172">
        <f>W171*H171</f>
        <v>0</v>
      </c>
      <c r="Y171" s="28"/>
      <c r="Z171" s="28"/>
      <c r="AA171" s="28"/>
      <c r="AB171" s="28"/>
      <c r="AC171" s="28"/>
      <c r="AD171" s="28"/>
      <c r="AE171" s="28"/>
      <c r="AR171" s="173" t="s">
        <v>82</v>
      </c>
      <c r="AT171" s="173" t="s">
        <v>1367</v>
      </c>
      <c r="AU171" s="173" t="s">
        <v>84</v>
      </c>
      <c r="AY171" s="14" t="s">
        <v>127</v>
      </c>
      <c r="BE171" s="174">
        <f>IF(O171="základní",K171,0)</f>
        <v>33.6</v>
      </c>
      <c r="BF171" s="174">
        <f>IF(O171="snížená",K171,0)</f>
        <v>0</v>
      </c>
      <c r="BG171" s="174">
        <f>IF(O171="zákl. přenesená",K171,0)</f>
        <v>0</v>
      </c>
      <c r="BH171" s="174">
        <f>IF(O171="sníž. přenesená",K171,0)</f>
        <v>0</v>
      </c>
      <c r="BI171" s="174">
        <f>IF(O171="nulová",K171,0)</f>
        <v>0</v>
      </c>
      <c r="BJ171" s="14" t="s">
        <v>82</v>
      </c>
      <c r="BK171" s="174">
        <f>ROUND(P171*H171,2)</f>
        <v>33.6</v>
      </c>
      <c r="BL171" s="14" t="s">
        <v>82</v>
      </c>
      <c r="BM171" s="173" t="s">
        <v>2556</v>
      </c>
    </row>
    <row r="172" spans="1:65" s="2" customFormat="1" ht="19.5">
      <c r="A172" s="28"/>
      <c r="B172" s="29"/>
      <c r="C172" s="30"/>
      <c r="D172" s="175" t="s">
        <v>129</v>
      </c>
      <c r="E172" s="30"/>
      <c r="F172" s="176" t="s">
        <v>2557</v>
      </c>
      <c r="G172" s="30"/>
      <c r="H172" s="30"/>
      <c r="I172" s="30"/>
      <c r="J172" s="30"/>
      <c r="K172" s="30"/>
      <c r="L172" s="30"/>
      <c r="M172" s="33"/>
      <c r="N172" s="177"/>
      <c r="O172" s="178"/>
      <c r="P172" s="65"/>
      <c r="Q172" s="65"/>
      <c r="R172" s="65"/>
      <c r="S172" s="65"/>
      <c r="T172" s="65"/>
      <c r="U172" s="65"/>
      <c r="V172" s="65"/>
      <c r="W172" s="65"/>
      <c r="X172" s="66"/>
      <c r="Y172" s="28"/>
      <c r="Z172" s="28"/>
      <c r="AA172" s="28"/>
      <c r="AB172" s="28"/>
      <c r="AC172" s="28"/>
      <c r="AD172" s="28"/>
      <c r="AE172" s="28"/>
      <c r="AT172" s="14" t="s">
        <v>129</v>
      </c>
      <c r="AU172" s="14" t="s">
        <v>84</v>
      </c>
    </row>
    <row r="173" spans="1:65" s="2" customFormat="1" ht="24.2" customHeight="1">
      <c r="A173" s="28"/>
      <c r="B173" s="29"/>
      <c r="C173" s="194" t="s">
        <v>214</v>
      </c>
      <c r="D173" s="194" t="s">
        <v>1367</v>
      </c>
      <c r="E173" s="195" t="s">
        <v>2558</v>
      </c>
      <c r="F173" s="196" t="s">
        <v>2559</v>
      </c>
      <c r="G173" s="197" t="s">
        <v>694</v>
      </c>
      <c r="H173" s="198">
        <v>1</v>
      </c>
      <c r="I173" s="199">
        <v>0</v>
      </c>
      <c r="J173" s="199">
        <v>38.1</v>
      </c>
      <c r="K173" s="199">
        <f>ROUND(P173*H173,2)</f>
        <v>38.1</v>
      </c>
      <c r="L173" s="196" t="s">
        <v>1</v>
      </c>
      <c r="M173" s="33"/>
      <c r="N173" s="200" t="s">
        <v>1</v>
      </c>
      <c r="O173" s="169" t="s">
        <v>37</v>
      </c>
      <c r="P173" s="170">
        <f>I173+J173</f>
        <v>38.1</v>
      </c>
      <c r="Q173" s="170">
        <f>ROUND(I173*H173,2)</f>
        <v>0</v>
      </c>
      <c r="R173" s="170">
        <f>ROUND(J173*H173,2)</f>
        <v>38.1</v>
      </c>
      <c r="S173" s="171">
        <v>0.11899999999999999</v>
      </c>
      <c r="T173" s="171">
        <f>S173*H173</f>
        <v>0.11899999999999999</v>
      </c>
      <c r="U173" s="171">
        <v>0</v>
      </c>
      <c r="V173" s="171">
        <f>U173*H173</f>
        <v>0</v>
      </c>
      <c r="W173" s="171">
        <v>0</v>
      </c>
      <c r="X173" s="172">
        <f>W173*H173</f>
        <v>0</v>
      </c>
      <c r="Y173" s="28"/>
      <c r="Z173" s="28"/>
      <c r="AA173" s="28"/>
      <c r="AB173" s="28"/>
      <c r="AC173" s="28"/>
      <c r="AD173" s="28"/>
      <c r="AE173" s="28"/>
      <c r="AR173" s="173" t="s">
        <v>82</v>
      </c>
      <c r="AT173" s="173" t="s">
        <v>1367</v>
      </c>
      <c r="AU173" s="173" t="s">
        <v>84</v>
      </c>
      <c r="AY173" s="14" t="s">
        <v>127</v>
      </c>
      <c r="BE173" s="174">
        <f>IF(O173="základní",K173,0)</f>
        <v>38.1</v>
      </c>
      <c r="BF173" s="174">
        <f>IF(O173="snížená",K173,0)</f>
        <v>0</v>
      </c>
      <c r="BG173" s="174">
        <f>IF(O173="zákl. přenesená",K173,0)</f>
        <v>0</v>
      </c>
      <c r="BH173" s="174">
        <f>IF(O173="sníž. přenesená",K173,0)</f>
        <v>0</v>
      </c>
      <c r="BI173" s="174">
        <f>IF(O173="nulová",K173,0)</f>
        <v>0</v>
      </c>
      <c r="BJ173" s="14" t="s">
        <v>82</v>
      </c>
      <c r="BK173" s="174">
        <f>ROUND(P173*H173,2)</f>
        <v>38.1</v>
      </c>
      <c r="BL173" s="14" t="s">
        <v>82</v>
      </c>
      <c r="BM173" s="173" t="s">
        <v>2560</v>
      </c>
    </row>
    <row r="174" spans="1:65" s="2" customFormat="1" ht="19.5">
      <c r="A174" s="28"/>
      <c r="B174" s="29"/>
      <c r="C174" s="30"/>
      <c r="D174" s="175" t="s">
        <v>129</v>
      </c>
      <c r="E174" s="30"/>
      <c r="F174" s="176" t="s">
        <v>2561</v>
      </c>
      <c r="G174" s="30"/>
      <c r="H174" s="30"/>
      <c r="I174" s="30"/>
      <c r="J174" s="30"/>
      <c r="K174" s="30"/>
      <c r="L174" s="30"/>
      <c r="M174" s="33"/>
      <c r="N174" s="177"/>
      <c r="O174" s="178"/>
      <c r="P174" s="65"/>
      <c r="Q174" s="65"/>
      <c r="R174" s="65"/>
      <c r="S174" s="65"/>
      <c r="T174" s="65"/>
      <c r="U174" s="65"/>
      <c r="V174" s="65"/>
      <c r="W174" s="65"/>
      <c r="X174" s="66"/>
      <c r="Y174" s="28"/>
      <c r="Z174" s="28"/>
      <c r="AA174" s="28"/>
      <c r="AB174" s="28"/>
      <c r="AC174" s="28"/>
      <c r="AD174" s="28"/>
      <c r="AE174" s="28"/>
      <c r="AT174" s="14" t="s">
        <v>129</v>
      </c>
      <c r="AU174" s="14" t="s">
        <v>84</v>
      </c>
    </row>
    <row r="175" spans="1:65" s="2" customFormat="1" ht="24.2" customHeight="1">
      <c r="A175" s="28"/>
      <c r="B175" s="29"/>
      <c r="C175" s="194" t="s">
        <v>218</v>
      </c>
      <c r="D175" s="194" t="s">
        <v>1367</v>
      </c>
      <c r="E175" s="195" t="s">
        <v>2562</v>
      </c>
      <c r="F175" s="196" t="s">
        <v>2563</v>
      </c>
      <c r="G175" s="197" t="s">
        <v>694</v>
      </c>
      <c r="H175" s="198">
        <v>1</v>
      </c>
      <c r="I175" s="199">
        <v>0</v>
      </c>
      <c r="J175" s="199">
        <v>39.700000000000003</v>
      </c>
      <c r="K175" s="199">
        <f>ROUND(P175*H175,2)</f>
        <v>39.700000000000003</v>
      </c>
      <c r="L175" s="196" t="s">
        <v>1</v>
      </c>
      <c r="M175" s="33"/>
      <c r="N175" s="200" t="s">
        <v>1</v>
      </c>
      <c r="O175" s="169" t="s">
        <v>37</v>
      </c>
      <c r="P175" s="170">
        <f>I175+J175</f>
        <v>39.700000000000003</v>
      </c>
      <c r="Q175" s="170">
        <f>ROUND(I175*H175,2)</f>
        <v>0</v>
      </c>
      <c r="R175" s="170">
        <f>ROUND(J175*H175,2)</f>
        <v>39.700000000000003</v>
      </c>
      <c r="S175" s="171">
        <v>0.124</v>
      </c>
      <c r="T175" s="171">
        <f>S175*H175</f>
        <v>0.124</v>
      </c>
      <c r="U175" s="171">
        <v>0</v>
      </c>
      <c r="V175" s="171">
        <f>U175*H175</f>
        <v>0</v>
      </c>
      <c r="W175" s="171">
        <v>0</v>
      </c>
      <c r="X175" s="172">
        <f>W175*H175</f>
        <v>0</v>
      </c>
      <c r="Y175" s="28"/>
      <c r="Z175" s="28"/>
      <c r="AA175" s="28"/>
      <c r="AB175" s="28"/>
      <c r="AC175" s="28"/>
      <c r="AD175" s="28"/>
      <c r="AE175" s="28"/>
      <c r="AR175" s="173" t="s">
        <v>82</v>
      </c>
      <c r="AT175" s="173" t="s">
        <v>1367</v>
      </c>
      <c r="AU175" s="173" t="s">
        <v>84</v>
      </c>
      <c r="AY175" s="14" t="s">
        <v>127</v>
      </c>
      <c r="BE175" s="174">
        <f>IF(O175="základní",K175,0)</f>
        <v>39.700000000000003</v>
      </c>
      <c r="BF175" s="174">
        <f>IF(O175="snížená",K175,0)</f>
        <v>0</v>
      </c>
      <c r="BG175" s="174">
        <f>IF(O175="zákl. přenesená",K175,0)</f>
        <v>0</v>
      </c>
      <c r="BH175" s="174">
        <f>IF(O175="sníž. přenesená",K175,0)</f>
        <v>0</v>
      </c>
      <c r="BI175" s="174">
        <f>IF(O175="nulová",K175,0)</f>
        <v>0</v>
      </c>
      <c r="BJ175" s="14" t="s">
        <v>82</v>
      </c>
      <c r="BK175" s="174">
        <f>ROUND(P175*H175,2)</f>
        <v>39.700000000000003</v>
      </c>
      <c r="BL175" s="14" t="s">
        <v>82</v>
      </c>
      <c r="BM175" s="173" t="s">
        <v>2564</v>
      </c>
    </row>
    <row r="176" spans="1:65" s="2" customFormat="1" ht="19.5">
      <c r="A176" s="28"/>
      <c r="B176" s="29"/>
      <c r="C176" s="30"/>
      <c r="D176" s="175" t="s">
        <v>129</v>
      </c>
      <c r="E176" s="30"/>
      <c r="F176" s="176" t="s">
        <v>2565</v>
      </c>
      <c r="G176" s="30"/>
      <c r="H176" s="30"/>
      <c r="I176" s="30"/>
      <c r="J176" s="30"/>
      <c r="K176" s="30"/>
      <c r="L176" s="30"/>
      <c r="M176" s="33"/>
      <c r="N176" s="177"/>
      <c r="O176" s="178"/>
      <c r="P176" s="65"/>
      <c r="Q176" s="65"/>
      <c r="R176" s="65"/>
      <c r="S176" s="65"/>
      <c r="T176" s="65"/>
      <c r="U176" s="65"/>
      <c r="V176" s="65"/>
      <c r="W176" s="65"/>
      <c r="X176" s="66"/>
      <c r="Y176" s="28"/>
      <c r="Z176" s="28"/>
      <c r="AA176" s="28"/>
      <c r="AB176" s="28"/>
      <c r="AC176" s="28"/>
      <c r="AD176" s="28"/>
      <c r="AE176" s="28"/>
      <c r="AT176" s="14" t="s">
        <v>129</v>
      </c>
      <c r="AU176" s="14" t="s">
        <v>84</v>
      </c>
    </row>
    <row r="177" spans="1:65" s="2" customFormat="1" ht="24.2" customHeight="1">
      <c r="A177" s="28"/>
      <c r="B177" s="29"/>
      <c r="C177" s="194" t="s">
        <v>222</v>
      </c>
      <c r="D177" s="194" t="s">
        <v>1367</v>
      </c>
      <c r="E177" s="195" t="s">
        <v>2566</v>
      </c>
      <c r="F177" s="196" t="s">
        <v>2567</v>
      </c>
      <c r="G177" s="197" t="s">
        <v>694</v>
      </c>
      <c r="H177" s="198">
        <v>1</v>
      </c>
      <c r="I177" s="199">
        <v>0</v>
      </c>
      <c r="J177" s="199">
        <v>45.5</v>
      </c>
      <c r="K177" s="199">
        <f>ROUND(P177*H177,2)</f>
        <v>45.5</v>
      </c>
      <c r="L177" s="196" t="s">
        <v>1</v>
      </c>
      <c r="M177" s="33"/>
      <c r="N177" s="200" t="s">
        <v>1</v>
      </c>
      <c r="O177" s="169" t="s">
        <v>37</v>
      </c>
      <c r="P177" s="170">
        <f>I177+J177</f>
        <v>45.5</v>
      </c>
      <c r="Q177" s="170">
        <f>ROUND(I177*H177,2)</f>
        <v>0</v>
      </c>
      <c r="R177" s="170">
        <f>ROUND(J177*H177,2)</f>
        <v>45.5</v>
      </c>
      <c r="S177" s="171">
        <v>0.14199999999999999</v>
      </c>
      <c r="T177" s="171">
        <f>S177*H177</f>
        <v>0.14199999999999999</v>
      </c>
      <c r="U177" s="171">
        <v>0</v>
      </c>
      <c r="V177" s="171">
        <f>U177*H177</f>
        <v>0</v>
      </c>
      <c r="W177" s="171">
        <v>0</v>
      </c>
      <c r="X177" s="172">
        <f>W177*H177</f>
        <v>0</v>
      </c>
      <c r="Y177" s="28"/>
      <c r="Z177" s="28"/>
      <c r="AA177" s="28"/>
      <c r="AB177" s="28"/>
      <c r="AC177" s="28"/>
      <c r="AD177" s="28"/>
      <c r="AE177" s="28"/>
      <c r="AR177" s="173" t="s">
        <v>82</v>
      </c>
      <c r="AT177" s="173" t="s">
        <v>1367</v>
      </c>
      <c r="AU177" s="173" t="s">
        <v>84</v>
      </c>
      <c r="AY177" s="14" t="s">
        <v>127</v>
      </c>
      <c r="BE177" s="174">
        <f>IF(O177="základní",K177,0)</f>
        <v>45.5</v>
      </c>
      <c r="BF177" s="174">
        <f>IF(O177="snížená",K177,0)</f>
        <v>0</v>
      </c>
      <c r="BG177" s="174">
        <f>IF(O177="zákl. přenesená",K177,0)</f>
        <v>0</v>
      </c>
      <c r="BH177" s="174">
        <f>IF(O177="sníž. přenesená",K177,0)</f>
        <v>0</v>
      </c>
      <c r="BI177" s="174">
        <f>IF(O177="nulová",K177,0)</f>
        <v>0</v>
      </c>
      <c r="BJ177" s="14" t="s">
        <v>82</v>
      </c>
      <c r="BK177" s="174">
        <f>ROUND(P177*H177,2)</f>
        <v>45.5</v>
      </c>
      <c r="BL177" s="14" t="s">
        <v>82</v>
      </c>
      <c r="BM177" s="173" t="s">
        <v>2568</v>
      </c>
    </row>
    <row r="178" spans="1:65" s="2" customFormat="1" ht="19.5">
      <c r="A178" s="28"/>
      <c r="B178" s="29"/>
      <c r="C178" s="30"/>
      <c r="D178" s="175" t="s">
        <v>129</v>
      </c>
      <c r="E178" s="30"/>
      <c r="F178" s="176" t="s">
        <v>2569</v>
      </c>
      <c r="G178" s="30"/>
      <c r="H178" s="30"/>
      <c r="I178" s="30"/>
      <c r="J178" s="30"/>
      <c r="K178" s="30"/>
      <c r="L178" s="30"/>
      <c r="M178" s="33"/>
      <c r="N178" s="177"/>
      <c r="O178" s="178"/>
      <c r="P178" s="65"/>
      <c r="Q178" s="65"/>
      <c r="R178" s="65"/>
      <c r="S178" s="65"/>
      <c r="T178" s="65"/>
      <c r="U178" s="65"/>
      <c r="V178" s="65"/>
      <c r="W178" s="65"/>
      <c r="X178" s="66"/>
      <c r="Y178" s="28"/>
      <c r="Z178" s="28"/>
      <c r="AA178" s="28"/>
      <c r="AB178" s="28"/>
      <c r="AC178" s="28"/>
      <c r="AD178" s="28"/>
      <c r="AE178" s="28"/>
      <c r="AT178" s="14" t="s">
        <v>129</v>
      </c>
      <c r="AU178" s="14" t="s">
        <v>84</v>
      </c>
    </row>
    <row r="179" spans="1:65" s="2" customFormat="1" ht="24.2" customHeight="1">
      <c r="A179" s="28"/>
      <c r="B179" s="29"/>
      <c r="C179" s="194" t="s">
        <v>226</v>
      </c>
      <c r="D179" s="194" t="s">
        <v>1367</v>
      </c>
      <c r="E179" s="195" t="s">
        <v>2570</v>
      </c>
      <c r="F179" s="196" t="s">
        <v>2571</v>
      </c>
      <c r="G179" s="197" t="s">
        <v>694</v>
      </c>
      <c r="H179" s="198">
        <v>1</v>
      </c>
      <c r="I179" s="199">
        <v>0</v>
      </c>
      <c r="J179" s="199">
        <v>56.1</v>
      </c>
      <c r="K179" s="199">
        <f>ROUND(P179*H179,2)</f>
        <v>56.1</v>
      </c>
      <c r="L179" s="196" t="s">
        <v>1</v>
      </c>
      <c r="M179" s="33"/>
      <c r="N179" s="200" t="s">
        <v>1</v>
      </c>
      <c r="O179" s="169" t="s">
        <v>37</v>
      </c>
      <c r="P179" s="170">
        <f>I179+J179</f>
        <v>56.1</v>
      </c>
      <c r="Q179" s="170">
        <f>ROUND(I179*H179,2)</f>
        <v>0</v>
      </c>
      <c r="R179" s="170">
        <f>ROUND(J179*H179,2)</f>
        <v>56.1</v>
      </c>
      <c r="S179" s="171">
        <v>0.17499999999999999</v>
      </c>
      <c r="T179" s="171">
        <f>S179*H179</f>
        <v>0.17499999999999999</v>
      </c>
      <c r="U179" s="171">
        <v>0</v>
      </c>
      <c r="V179" s="171">
        <f>U179*H179</f>
        <v>0</v>
      </c>
      <c r="W179" s="171">
        <v>0</v>
      </c>
      <c r="X179" s="172">
        <f>W179*H179</f>
        <v>0</v>
      </c>
      <c r="Y179" s="28"/>
      <c r="Z179" s="28"/>
      <c r="AA179" s="28"/>
      <c r="AB179" s="28"/>
      <c r="AC179" s="28"/>
      <c r="AD179" s="28"/>
      <c r="AE179" s="28"/>
      <c r="AR179" s="173" t="s">
        <v>82</v>
      </c>
      <c r="AT179" s="173" t="s">
        <v>1367</v>
      </c>
      <c r="AU179" s="173" t="s">
        <v>84</v>
      </c>
      <c r="AY179" s="14" t="s">
        <v>127</v>
      </c>
      <c r="BE179" s="174">
        <f>IF(O179="základní",K179,0)</f>
        <v>56.1</v>
      </c>
      <c r="BF179" s="174">
        <f>IF(O179="snížená",K179,0)</f>
        <v>0</v>
      </c>
      <c r="BG179" s="174">
        <f>IF(O179="zákl. přenesená",K179,0)</f>
        <v>0</v>
      </c>
      <c r="BH179" s="174">
        <f>IF(O179="sníž. přenesená",K179,0)</f>
        <v>0</v>
      </c>
      <c r="BI179" s="174">
        <f>IF(O179="nulová",K179,0)</f>
        <v>0</v>
      </c>
      <c r="BJ179" s="14" t="s">
        <v>82</v>
      </c>
      <c r="BK179" s="174">
        <f>ROUND(P179*H179,2)</f>
        <v>56.1</v>
      </c>
      <c r="BL179" s="14" t="s">
        <v>82</v>
      </c>
      <c r="BM179" s="173" t="s">
        <v>2572</v>
      </c>
    </row>
    <row r="180" spans="1:65" s="2" customFormat="1" ht="19.5">
      <c r="A180" s="28"/>
      <c r="B180" s="29"/>
      <c r="C180" s="30"/>
      <c r="D180" s="175" t="s">
        <v>129</v>
      </c>
      <c r="E180" s="30"/>
      <c r="F180" s="176" t="s">
        <v>2573</v>
      </c>
      <c r="G180" s="30"/>
      <c r="H180" s="30"/>
      <c r="I180" s="30"/>
      <c r="J180" s="30"/>
      <c r="K180" s="30"/>
      <c r="L180" s="30"/>
      <c r="M180" s="33"/>
      <c r="N180" s="177"/>
      <c r="O180" s="178"/>
      <c r="P180" s="65"/>
      <c r="Q180" s="65"/>
      <c r="R180" s="65"/>
      <c r="S180" s="65"/>
      <c r="T180" s="65"/>
      <c r="U180" s="65"/>
      <c r="V180" s="65"/>
      <c r="W180" s="65"/>
      <c r="X180" s="66"/>
      <c r="Y180" s="28"/>
      <c r="Z180" s="28"/>
      <c r="AA180" s="28"/>
      <c r="AB180" s="28"/>
      <c r="AC180" s="28"/>
      <c r="AD180" s="28"/>
      <c r="AE180" s="28"/>
      <c r="AT180" s="14" t="s">
        <v>129</v>
      </c>
      <c r="AU180" s="14" t="s">
        <v>84</v>
      </c>
    </row>
    <row r="181" spans="1:65" s="2" customFormat="1" ht="24.2" customHeight="1">
      <c r="A181" s="28"/>
      <c r="B181" s="29"/>
      <c r="C181" s="194" t="s">
        <v>230</v>
      </c>
      <c r="D181" s="194" t="s">
        <v>1367</v>
      </c>
      <c r="E181" s="195" t="s">
        <v>2574</v>
      </c>
      <c r="F181" s="196" t="s">
        <v>2575</v>
      </c>
      <c r="G181" s="197" t="s">
        <v>694</v>
      </c>
      <c r="H181" s="198">
        <v>1</v>
      </c>
      <c r="I181" s="199">
        <v>0</v>
      </c>
      <c r="J181" s="199">
        <v>60.6</v>
      </c>
      <c r="K181" s="199">
        <f>ROUND(P181*H181,2)</f>
        <v>60.6</v>
      </c>
      <c r="L181" s="196" t="s">
        <v>1</v>
      </c>
      <c r="M181" s="33"/>
      <c r="N181" s="200" t="s">
        <v>1</v>
      </c>
      <c r="O181" s="169" t="s">
        <v>37</v>
      </c>
      <c r="P181" s="170">
        <f>I181+J181</f>
        <v>60.6</v>
      </c>
      <c r="Q181" s="170">
        <f>ROUND(I181*H181,2)</f>
        <v>0</v>
      </c>
      <c r="R181" s="170">
        <f>ROUND(J181*H181,2)</f>
        <v>60.6</v>
      </c>
      <c r="S181" s="171">
        <v>0.189</v>
      </c>
      <c r="T181" s="171">
        <f>S181*H181</f>
        <v>0.189</v>
      </c>
      <c r="U181" s="171">
        <v>0</v>
      </c>
      <c r="V181" s="171">
        <f>U181*H181</f>
        <v>0</v>
      </c>
      <c r="W181" s="171">
        <v>0</v>
      </c>
      <c r="X181" s="172">
        <f>W181*H181</f>
        <v>0</v>
      </c>
      <c r="Y181" s="28"/>
      <c r="Z181" s="28"/>
      <c r="AA181" s="28"/>
      <c r="AB181" s="28"/>
      <c r="AC181" s="28"/>
      <c r="AD181" s="28"/>
      <c r="AE181" s="28"/>
      <c r="AR181" s="173" t="s">
        <v>82</v>
      </c>
      <c r="AT181" s="173" t="s">
        <v>1367</v>
      </c>
      <c r="AU181" s="173" t="s">
        <v>84</v>
      </c>
      <c r="AY181" s="14" t="s">
        <v>127</v>
      </c>
      <c r="BE181" s="174">
        <f>IF(O181="základní",K181,0)</f>
        <v>60.6</v>
      </c>
      <c r="BF181" s="174">
        <f>IF(O181="snížená",K181,0)</f>
        <v>0</v>
      </c>
      <c r="BG181" s="174">
        <f>IF(O181="zákl. přenesená",K181,0)</f>
        <v>0</v>
      </c>
      <c r="BH181" s="174">
        <f>IF(O181="sníž. přenesená",K181,0)</f>
        <v>0</v>
      </c>
      <c r="BI181" s="174">
        <f>IF(O181="nulová",K181,0)</f>
        <v>0</v>
      </c>
      <c r="BJ181" s="14" t="s">
        <v>82</v>
      </c>
      <c r="BK181" s="174">
        <f>ROUND(P181*H181,2)</f>
        <v>60.6</v>
      </c>
      <c r="BL181" s="14" t="s">
        <v>82</v>
      </c>
      <c r="BM181" s="173" t="s">
        <v>2576</v>
      </c>
    </row>
    <row r="182" spans="1:65" s="2" customFormat="1" ht="19.5">
      <c r="A182" s="28"/>
      <c r="B182" s="29"/>
      <c r="C182" s="30"/>
      <c r="D182" s="175" t="s">
        <v>129</v>
      </c>
      <c r="E182" s="30"/>
      <c r="F182" s="176" t="s">
        <v>2577</v>
      </c>
      <c r="G182" s="30"/>
      <c r="H182" s="30"/>
      <c r="I182" s="30"/>
      <c r="J182" s="30"/>
      <c r="K182" s="30"/>
      <c r="L182" s="30"/>
      <c r="M182" s="33"/>
      <c r="N182" s="201"/>
      <c r="O182" s="202"/>
      <c r="P182" s="203"/>
      <c r="Q182" s="203"/>
      <c r="R182" s="203"/>
      <c r="S182" s="203"/>
      <c r="T182" s="203"/>
      <c r="U182" s="203"/>
      <c r="V182" s="203"/>
      <c r="W182" s="203"/>
      <c r="X182" s="204"/>
      <c r="Y182" s="28"/>
      <c r="Z182" s="28"/>
      <c r="AA182" s="28"/>
      <c r="AB182" s="28"/>
      <c r="AC182" s="28"/>
      <c r="AD182" s="28"/>
      <c r="AE182" s="28"/>
      <c r="AT182" s="14" t="s">
        <v>129</v>
      </c>
      <c r="AU182" s="14" t="s">
        <v>84</v>
      </c>
    </row>
    <row r="183" spans="1:65" s="2" customFormat="1" ht="6.95" customHeight="1">
      <c r="A183" s="2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33"/>
      <c r="N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</row>
  </sheetData>
  <sheetProtection algorithmName="SHA-512" hashValue="BAuqqoCkwcoEM6WrGieYcOT7CSyvVcB0UEGkwKFkJqItq5I4SOHhebLLLlucWY17+0V2WGwHiD6QW+rY2fX5aA==" saltValue="OPJlxgUkFPAqnUIszQ1yZD+qjAeDuYIYUUeEBjRaSneCd/oExnWKoUV6ynm67oKxi4vZwYk8gjrMUB9IZ+eWmw==" spinCount="100000" sheet="1" objects="1" scenarios="1" formatColumns="0" formatRows="0" autoFilter="0"/>
  <autoFilter ref="C121:L182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T2" s="14" t="s">
        <v>91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7"/>
      <c r="AT3" s="14" t="s">
        <v>84</v>
      </c>
    </row>
    <row r="4" spans="1:46" s="1" customFormat="1" ht="24.95" customHeight="1">
      <c r="B4" s="17"/>
      <c r="D4" s="105" t="s">
        <v>92</v>
      </c>
      <c r="M4" s="17"/>
      <c r="N4" s="106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07" t="s">
        <v>15</v>
      </c>
      <c r="M6" s="17"/>
    </row>
    <row r="7" spans="1:46" s="1" customFormat="1" ht="26.25" customHeight="1">
      <c r="B7" s="17"/>
      <c r="E7" s="249" t="str">
        <f>'Rekapitulace stavby'!K6</f>
        <v>Údržba, opravy a odstraňování závad u SSZT 2021-2025- Oprava IP technologií v obvodu OŘ Brno</v>
      </c>
      <c r="F7" s="250"/>
      <c r="G7" s="250"/>
      <c r="H7" s="250"/>
      <c r="M7" s="17"/>
    </row>
    <row r="8" spans="1:46" s="2" customFormat="1" ht="12" customHeight="1">
      <c r="A8" s="28"/>
      <c r="B8" s="33"/>
      <c r="C8" s="28"/>
      <c r="D8" s="107" t="s">
        <v>93</v>
      </c>
      <c r="E8" s="28"/>
      <c r="F8" s="28"/>
      <c r="G8" s="28"/>
      <c r="H8" s="28"/>
      <c r="I8" s="28"/>
      <c r="J8" s="28"/>
      <c r="K8" s="28"/>
      <c r="L8" s="28"/>
      <c r="M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1" t="s">
        <v>2578</v>
      </c>
      <c r="F9" s="252"/>
      <c r="G9" s="252"/>
      <c r="H9" s="252"/>
      <c r="I9" s="28"/>
      <c r="J9" s="28"/>
      <c r="K9" s="28"/>
      <c r="L9" s="28"/>
      <c r="M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7" t="s">
        <v>17</v>
      </c>
      <c r="E11" s="28"/>
      <c r="F11" s="108" t="s">
        <v>1</v>
      </c>
      <c r="G11" s="28"/>
      <c r="H11" s="28"/>
      <c r="I11" s="107" t="s">
        <v>18</v>
      </c>
      <c r="J11" s="108" t="s">
        <v>1</v>
      </c>
      <c r="K11" s="28"/>
      <c r="L11" s="28"/>
      <c r="M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7" t="s">
        <v>19</v>
      </c>
      <c r="E12" s="28"/>
      <c r="F12" s="108" t="s">
        <v>20</v>
      </c>
      <c r="G12" s="28"/>
      <c r="H12" s="28"/>
      <c r="I12" s="107" t="s">
        <v>21</v>
      </c>
      <c r="J12" s="109" t="str">
        <f>'Rekapitulace stavby'!AN8</f>
        <v>1. 6. 2021</v>
      </c>
      <c r="K12" s="28"/>
      <c r="L12" s="28"/>
      <c r="M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7" t="s">
        <v>23</v>
      </c>
      <c r="E14" s="28"/>
      <c r="F14" s="28"/>
      <c r="G14" s="28"/>
      <c r="H14" s="28"/>
      <c r="I14" s="107" t="s">
        <v>24</v>
      </c>
      <c r="J14" s="108" t="str">
        <f>IF('Rekapitulace stavby'!AN10="","",'Rekapitulace stavby'!AN10)</f>
        <v/>
      </c>
      <c r="K14" s="28"/>
      <c r="L14" s="28"/>
      <c r="M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8" t="str">
        <f>IF('Rekapitulace stavby'!E11="","",'Rekapitulace stavby'!E11)</f>
        <v xml:space="preserve"> </v>
      </c>
      <c r="F15" s="28"/>
      <c r="G15" s="28"/>
      <c r="H15" s="28"/>
      <c r="I15" s="107" t="s">
        <v>26</v>
      </c>
      <c r="J15" s="108" t="str">
        <f>IF('Rekapitulace stavby'!AN11="","",'Rekapitulace stavby'!AN11)</f>
        <v/>
      </c>
      <c r="K15" s="28"/>
      <c r="L15" s="28"/>
      <c r="M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7" t="s">
        <v>27</v>
      </c>
      <c r="E17" s="28"/>
      <c r="F17" s="28"/>
      <c r="G17" s="28"/>
      <c r="H17" s="28"/>
      <c r="I17" s="107" t="s">
        <v>24</v>
      </c>
      <c r="J17" s="108" t="str">
        <f>'Rekapitulace stavby'!AN13</f>
        <v/>
      </c>
      <c r="K17" s="28"/>
      <c r="L17" s="28"/>
      <c r="M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53" t="str">
        <f>'Rekapitulace stavby'!E14</f>
        <v xml:space="preserve"> </v>
      </c>
      <c r="F18" s="253"/>
      <c r="G18" s="253"/>
      <c r="H18" s="253"/>
      <c r="I18" s="107" t="s">
        <v>26</v>
      </c>
      <c r="J18" s="108" t="str">
        <f>'Rekapitulace stavby'!AN14</f>
        <v/>
      </c>
      <c r="K18" s="28"/>
      <c r="L18" s="28"/>
      <c r="M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7" t="s">
        <v>28</v>
      </c>
      <c r="E20" s="28"/>
      <c r="F20" s="28"/>
      <c r="G20" s="28"/>
      <c r="H20" s="28"/>
      <c r="I20" s="107" t="s">
        <v>24</v>
      </c>
      <c r="J20" s="108" t="str">
        <f>IF('Rekapitulace stavby'!AN16="","",'Rekapitulace stavby'!AN16)</f>
        <v/>
      </c>
      <c r="K20" s="28"/>
      <c r="L20" s="28"/>
      <c r="M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8" t="str">
        <f>IF('Rekapitulace stavby'!E17="","",'Rekapitulace stavby'!E17)</f>
        <v xml:space="preserve"> </v>
      </c>
      <c r="F21" s="28"/>
      <c r="G21" s="28"/>
      <c r="H21" s="28"/>
      <c r="I21" s="107" t="s">
        <v>26</v>
      </c>
      <c r="J21" s="108" t="str">
        <f>IF('Rekapitulace stavby'!AN17="","",'Rekapitulace stavby'!AN17)</f>
        <v/>
      </c>
      <c r="K21" s="28"/>
      <c r="L21" s="28"/>
      <c r="M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7" t="s">
        <v>29</v>
      </c>
      <c r="E23" s="28"/>
      <c r="F23" s="28"/>
      <c r="G23" s="28"/>
      <c r="H23" s="28"/>
      <c r="I23" s="107" t="s">
        <v>24</v>
      </c>
      <c r="J23" s="108" t="s">
        <v>1</v>
      </c>
      <c r="K23" s="28"/>
      <c r="L23" s="28"/>
      <c r="M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8" t="s">
        <v>30</v>
      </c>
      <c r="F24" s="28"/>
      <c r="G24" s="28"/>
      <c r="H24" s="28"/>
      <c r="I24" s="107" t="s">
        <v>26</v>
      </c>
      <c r="J24" s="108" t="s">
        <v>1</v>
      </c>
      <c r="K24" s="28"/>
      <c r="L24" s="28"/>
      <c r="M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7" t="s">
        <v>31</v>
      </c>
      <c r="E26" s="28"/>
      <c r="F26" s="28"/>
      <c r="G26" s="28"/>
      <c r="H26" s="28"/>
      <c r="I26" s="28"/>
      <c r="J26" s="28"/>
      <c r="K26" s="28"/>
      <c r="L26" s="28"/>
      <c r="M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10"/>
      <c r="B27" s="111"/>
      <c r="C27" s="110"/>
      <c r="D27" s="110"/>
      <c r="E27" s="254" t="s">
        <v>1</v>
      </c>
      <c r="F27" s="254"/>
      <c r="G27" s="254"/>
      <c r="H27" s="254"/>
      <c r="I27" s="110"/>
      <c r="J27" s="110"/>
      <c r="K27" s="110"/>
      <c r="L27" s="110"/>
      <c r="M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13"/>
      <c r="E29" s="113"/>
      <c r="F29" s="113"/>
      <c r="G29" s="113"/>
      <c r="H29" s="113"/>
      <c r="I29" s="113"/>
      <c r="J29" s="113"/>
      <c r="K29" s="113"/>
      <c r="L29" s="113"/>
      <c r="M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33"/>
      <c r="C30" s="28"/>
      <c r="D30" s="28"/>
      <c r="E30" s="107" t="s">
        <v>95</v>
      </c>
      <c r="F30" s="28"/>
      <c r="G30" s="28"/>
      <c r="H30" s="28"/>
      <c r="I30" s="28"/>
      <c r="J30" s="28"/>
      <c r="K30" s="114">
        <f>I96</f>
        <v>0</v>
      </c>
      <c r="L30" s="28"/>
      <c r="M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33"/>
      <c r="C31" s="28"/>
      <c r="D31" s="28"/>
      <c r="E31" s="107" t="s">
        <v>96</v>
      </c>
      <c r="F31" s="28"/>
      <c r="G31" s="28"/>
      <c r="H31" s="28"/>
      <c r="I31" s="28"/>
      <c r="J31" s="28"/>
      <c r="K31" s="114">
        <f>J96</f>
        <v>847852</v>
      </c>
      <c r="L31" s="28"/>
      <c r="M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33"/>
      <c r="C32" s="28"/>
      <c r="D32" s="115" t="s">
        <v>32</v>
      </c>
      <c r="E32" s="28"/>
      <c r="F32" s="28"/>
      <c r="G32" s="28"/>
      <c r="H32" s="28"/>
      <c r="I32" s="28"/>
      <c r="J32" s="28"/>
      <c r="K32" s="116">
        <f>ROUND(K119, 2)</f>
        <v>847852</v>
      </c>
      <c r="L32" s="28"/>
      <c r="M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33"/>
      <c r="C33" s="28"/>
      <c r="D33" s="113"/>
      <c r="E33" s="113"/>
      <c r="F33" s="113"/>
      <c r="G33" s="113"/>
      <c r="H33" s="113"/>
      <c r="I33" s="113"/>
      <c r="J33" s="113"/>
      <c r="K33" s="113"/>
      <c r="L33" s="113"/>
      <c r="M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28"/>
      <c r="F34" s="117" t="s">
        <v>34</v>
      </c>
      <c r="G34" s="28"/>
      <c r="H34" s="28"/>
      <c r="I34" s="117" t="s">
        <v>33</v>
      </c>
      <c r="J34" s="28"/>
      <c r="K34" s="117" t="s">
        <v>35</v>
      </c>
      <c r="L34" s="28"/>
      <c r="M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33"/>
      <c r="C35" s="28"/>
      <c r="D35" s="118" t="s">
        <v>36</v>
      </c>
      <c r="E35" s="107" t="s">
        <v>37</v>
      </c>
      <c r="F35" s="114">
        <f>ROUND((SUM(BE119:BE132)),  2)</f>
        <v>847852</v>
      </c>
      <c r="G35" s="28"/>
      <c r="H35" s="28"/>
      <c r="I35" s="119">
        <v>0.21</v>
      </c>
      <c r="J35" s="28"/>
      <c r="K35" s="114">
        <f>ROUND(((SUM(BE119:BE132))*I35),  2)</f>
        <v>178048.92</v>
      </c>
      <c r="L35" s="28"/>
      <c r="M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107" t="s">
        <v>38</v>
      </c>
      <c r="F36" s="114">
        <f>ROUND((SUM(BF119:BF132)),  2)</f>
        <v>0</v>
      </c>
      <c r="G36" s="28"/>
      <c r="H36" s="28"/>
      <c r="I36" s="119">
        <v>0.15</v>
      </c>
      <c r="J36" s="28"/>
      <c r="K36" s="114">
        <f>ROUND(((SUM(BF119:BF132))*I36),  2)</f>
        <v>0</v>
      </c>
      <c r="L36" s="28"/>
      <c r="M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07" t="s">
        <v>39</v>
      </c>
      <c r="F37" s="114">
        <f>ROUND((SUM(BG119:BG132)),  2)</f>
        <v>0</v>
      </c>
      <c r="G37" s="28"/>
      <c r="H37" s="28"/>
      <c r="I37" s="119">
        <v>0.21</v>
      </c>
      <c r="J37" s="28"/>
      <c r="K37" s="114">
        <f>0</f>
        <v>0</v>
      </c>
      <c r="L37" s="28"/>
      <c r="M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33"/>
      <c r="C38" s="28"/>
      <c r="D38" s="28"/>
      <c r="E38" s="107" t="s">
        <v>40</v>
      </c>
      <c r="F38" s="114">
        <f>ROUND((SUM(BH119:BH132)),  2)</f>
        <v>0</v>
      </c>
      <c r="G38" s="28"/>
      <c r="H38" s="28"/>
      <c r="I38" s="119">
        <v>0.15</v>
      </c>
      <c r="J38" s="28"/>
      <c r="K38" s="114">
        <f>0</f>
        <v>0</v>
      </c>
      <c r="L38" s="28"/>
      <c r="M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07" t="s">
        <v>41</v>
      </c>
      <c r="F39" s="114">
        <f>ROUND((SUM(BI119:BI132)),  2)</f>
        <v>0</v>
      </c>
      <c r="G39" s="28"/>
      <c r="H39" s="28"/>
      <c r="I39" s="119">
        <v>0</v>
      </c>
      <c r="J39" s="28"/>
      <c r="K39" s="114">
        <f>0</f>
        <v>0</v>
      </c>
      <c r="L39" s="28"/>
      <c r="M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33"/>
      <c r="C41" s="120"/>
      <c r="D41" s="121" t="s">
        <v>42</v>
      </c>
      <c r="E41" s="122"/>
      <c r="F41" s="122"/>
      <c r="G41" s="123" t="s">
        <v>43</v>
      </c>
      <c r="H41" s="124" t="s">
        <v>44</v>
      </c>
      <c r="I41" s="122"/>
      <c r="J41" s="122"/>
      <c r="K41" s="125">
        <f>SUM(K32:K39)</f>
        <v>1025900.92</v>
      </c>
      <c r="L41" s="126"/>
      <c r="M41" s="45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45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5"/>
      <c r="D50" s="127" t="s">
        <v>45</v>
      </c>
      <c r="E50" s="128"/>
      <c r="F50" s="128"/>
      <c r="G50" s="127" t="s">
        <v>46</v>
      </c>
      <c r="H50" s="128"/>
      <c r="I50" s="128"/>
      <c r="J50" s="128"/>
      <c r="K50" s="128"/>
      <c r="L50" s="128"/>
      <c r="M50" s="45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28"/>
      <c r="B61" s="33"/>
      <c r="C61" s="28"/>
      <c r="D61" s="129" t="s">
        <v>47</v>
      </c>
      <c r="E61" s="130"/>
      <c r="F61" s="131" t="s">
        <v>48</v>
      </c>
      <c r="G61" s="129" t="s">
        <v>47</v>
      </c>
      <c r="H61" s="130"/>
      <c r="I61" s="130"/>
      <c r="J61" s="132" t="s">
        <v>48</v>
      </c>
      <c r="K61" s="130"/>
      <c r="L61" s="130"/>
      <c r="M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28"/>
      <c r="B65" s="33"/>
      <c r="C65" s="28"/>
      <c r="D65" s="127" t="s">
        <v>49</v>
      </c>
      <c r="E65" s="133"/>
      <c r="F65" s="133"/>
      <c r="G65" s="127" t="s">
        <v>50</v>
      </c>
      <c r="H65" s="133"/>
      <c r="I65" s="133"/>
      <c r="J65" s="133"/>
      <c r="K65" s="133"/>
      <c r="L65" s="133"/>
      <c r="M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28"/>
      <c r="B76" s="33"/>
      <c r="C76" s="28"/>
      <c r="D76" s="129" t="s">
        <v>47</v>
      </c>
      <c r="E76" s="130"/>
      <c r="F76" s="131" t="s">
        <v>48</v>
      </c>
      <c r="G76" s="129" t="s">
        <v>47</v>
      </c>
      <c r="H76" s="130"/>
      <c r="I76" s="130"/>
      <c r="J76" s="132" t="s">
        <v>48</v>
      </c>
      <c r="K76" s="130"/>
      <c r="L76" s="130"/>
      <c r="M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97</v>
      </c>
      <c r="D82" s="30"/>
      <c r="E82" s="30"/>
      <c r="F82" s="30"/>
      <c r="G82" s="30"/>
      <c r="H82" s="30"/>
      <c r="I82" s="30"/>
      <c r="J82" s="30"/>
      <c r="K82" s="30"/>
      <c r="L82" s="30"/>
      <c r="M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30"/>
      <c r="M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29"/>
      <c r="C85" s="30"/>
      <c r="D85" s="30"/>
      <c r="E85" s="255" t="str">
        <f>E7</f>
        <v>Údržba, opravy a odstraňování závad u SSZT 2021-2025- Oprava IP technologií v obvodu OŘ Brno</v>
      </c>
      <c r="F85" s="256"/>
      <c r="G85" s="256"/>
      <c r="H85" s="256"/>
      <c r="I85" s="30"/>
      <c r="J85" s="30"/>
      <c r="K85" s="30"/>
      <c r="L85" s="30"/>
      <c r="M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30"/>
      <c r="M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7" t="str">
        <f>E9</f>
        <v xml:space="preserve">03 - VRN+VON </v>
      </c>
      <c r="F87" s="257"/>
      <c r="G87" s="257"/>
      <c r="H87" s="257"/>
      <c r="I87" s="30"/>
      <c r="J87" s="30"/>
      <c r="K87" s="30"/>
      <c r="L87" s="30"/>
      <c r="M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19</v>
      </c>
      <c r="D89" s="30"/>
      <c r="E89" s="30"/>
      <c r="F89" s="23" t="str">
        <f>F12</f>
        <v>Brno</v>
      </c>
      <c r="G89" s="30"/>
      <c r="H89" s="30"/>
      <c r="I89" s="25" t="s">
        <v>21</v>
      </c>
      <c r="J89" s="60" t="str">
        <f>IF(J12="","",J12)</f>
        <v>1. 6. 2021</v>
      </c>
      <c r="K89" s="30"/>
      <c r="L89" s="30"/>
      <c r="M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6" t="str">
        <f>E21</f>
        <v xml:space="preserve"> </v>
      </c>
      <c r="K91" s="30"/>
      <c r="L91" s="30"/>
      <c r="M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27</v>
      </c>
      <c r="D92" s="30"/>
      <c r="E92" s="30"/>
      <c r="F92" s="23" t="str">
        <f>IF(E18="","",E18)</f>
        <v xml:space="preserve"> </v>
      </c>
      <c r="G92" s="30"/>
      <c r="H92" s="30"/>
      <c r="I92" s="25" t="s">
        <v>29</v>
      </c>
      <c r="J92" s="26" t="str">
        <f>E24</f>
        <v>Ing. Mollinová</v>
      </c>
      <c r="K92" s="30"/>
      <c r="L92" s="30"/>
      <c r="M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8" t="s">
        <v>98</v>
      </c>
      <c r="D94" s="139"/>
      <c r="E94" s="139"/>
      <c r="F94" s="139"/>
      <c r="G94" s="139"/>
      <c r="H94" s="139"/>
      <c r="I94" s="140" t="s">
        <v>99</v>
      </c>
      <c r="J94" s="140" t="s">
        <v>100</v>
      </c>
      <c r="K94" s="140" t="s">
        <v>101</v>
      </c>
      <c r="L94" s="139"/>
      <c r="M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41" t="s">
        <v>102</v>
      </c>
      <c r="D96" s="30"/>
      <c r="E96" s="30"/>
      <c r="F96" s="30"/>
      <c r="G96" s="30"/>
      <c r="H96" s="30"/>
      <c r="I96" s="78">
        <f>Q119</f>
        <v>0</v>
      </c>
      <c r="J96" s="78">
        <f>R119</f>
        <v>847852</v>
      </c>
      <c r="K96" s="78">
        <f>K119</f>
        <v>847852</v>
      </c>
      <c r="L96" s="30"/>
      <c r="M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103</v>
      </c>
    </row>
    <row r="97" spans="1:31" s="9" customFormat="1" ht="24.95" customHeight="1">
      <c r="B97" s="142"/>
      <c r="C97" s="143"/>
      <c r="D97" s="144" t="s">
        <v>2579</v>
      </c>
      <c r="E97" s="145"/>
      <c r="F97" s="145"/>
      <c r="G97" s="145"/>
      <c r="H97" s="145"/>
      <c r="I97" s="146">
        <f>Q120</f>
        <v>0</v>
      </c>
      <c r="J97" s="146">
        <f>R120</f>
        <v>847852</v>
      </c>
      <c r="K97" s="146">
        <f>K120</f>
        <v>847852</v>
      </c>
      <c r="L97" s="143"/>
      <c r="M97" s="147"/>
    </row>
    <row r="98" spans="1:31" s="12" customFormat="1" ht="19.899999999999999" customHeight="1">
      <c r="B98" s="205"/>
      <c r="C98" s="206"/>
      <c r="D98" s="207" t="s">
        <v>2580</v>
      </c>
      <c r="E98" s="208"/>
      <c r="F98" s="208"/>
      <c r="G98" s="208"/>
      <c r="H98" s="208"/>
      <c r="I98" s="209">
        <f>Q127</f>
        <v>0</v>
      </c>
      <c r="J98" s="209">
        <f>R127</f>
        <v>637852</v>
      </c>
      <c r="K98" s="209">
        <f>K127</f>
        <v>637852</v>
      </c>
      <c r="L98" s="206"/>
      <c r="M98" s="210"/>
    </row>
    <row r="99" spans="1:31" s="12" customFormat="1" ht="14.85" customHeight="1">
      <c r="B99" s="205"/>
      <c r="C99" s="206"/>
      <c r="D99" s="207" t="s">
        <v>2581</v>
      </c>
      <c r="E99" s="208"/>
      <c r="F99" s="208"/>
      <c r="G99" s="208"/>
      <c r="H99" s="208"/>
      <c r="I99" s="209">
        <f>Q130</f>
        <v>0</v>
      </c>
      <c r="J99" s="209">
        <f>R130</f>
        <v>45504</v>
      </c>
      <c r="K99" s="209">
        <f>K130</f>
        <v>45504</v>
      </c>
      <c r="L99" s="206"/>
      <c r="M99" s="210"/>
    </row>
    <row r="100" spans="1:31" s="2" customFormat="1" ht="21.75" customHeight="1">
      <c r="A100" s="28"/>
      <c r="B100" s="29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45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2" customFormat="1" ht="6.95" customHeight="1">
      <c r="A101" s="2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5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5" spans="1:31" s="2" customFormat="1" ht="6.95" customHeight="1">
      <c r="A105" s="28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4.95" customHeight="1">
      <c r="A106" s="28"/>
      <c r="B106" s="29"/>
      <c r="C106" s="20" t="s">
        <v>105</v>
      </c>
      <c r="D106" s="30"/>
      <c r="E106" s="30"/>
      <c r="F106" s="30"/>
      <c r="G106" s="30"/>
      <c r="H106" s="30"/>
      <c r="I106" s="30"/>
      <c r="J106" s="30"/>
      <c r="K106" s="30"/>
      <c r="L106" s="30"/>
      <c r="M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29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5" t="s">
        <v>15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6.25" customHeight="1">
      <c r="A109" s="28"/>
      <c r="B109" s="29"/>
      <c r="C109" s="30"/>
      <c r="D109" s="30"/>
      <c r="E109" s="255" t="str">
        <f>E7</f>
        <v>Údržba, opravy a odstraňování závad u SSZT 2021-2025- Oprava IP technologií v obvodu OŘ Brno</v>
      </c>
      <c r="F109" s="256"/>
      <c r="G109" s="256"/>
      <c r="H109" s="256"/>
      <c r="I109" s="30"/>
      <c r="J109" s="30"/>
      <c r="K109" s="30"/>
      <c r="L109" s="30"/>
      <c r="M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5" t="s">
        <v>93</v>
      </c>
      <c r="D110" s="30"/>
      <c r="E110" s="30"/>
      <c r="F110" s="30"/>
      <c r="G110" s="30"/>
      <c r="H110" s="30"/>
      <c r="I110" s="30"/>
      <c r="J110" s="30"/>
      <c r="K110" s="30"/>
      <c r="L110" s="30"/>
      <c r="M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30"/>
      <c r="D111" s="30"/>
      <c r="E111" s="227" t="str">
        <f>E9</f>
        <v xml:space="preserve">03 - VRN+VON </v>
      </c>
      <c r="F111" s="257"/>
      <c r="G111" s="257"/>
      <c r="H111" s="257"/>
      <c r="I111" s="30"/>
      <c r="J111" s="30"/>
      <c r="K111" s="30"/>
      <c r="L111" s="30"/>
      <c r="M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19</v>
      </c>
      <c r="D113" s="30"/>
      <c r="E113" s="30"/>
      <c r="F113" s="23" t="str">
        <f>F12</f>
        <v>Brno</v>
      </c>
      <c r="G113" s="30"/>
      <c r="H113" s="30"/>
      <c r="I113" s="25" t="s">
        <v>21</v>
      </c>
      <c r="J113" s="60" t="str">
        <f>IF(J12="","",J12)</f>
        <v>1. 6. 2021</v>
      </c>
      <c r="K113" s="30"/>
      <c r="L113" s="30"/>
      <c r="M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5.2" customHeight="1">
      <c r="A115" s="28"/>
      <c r="B115" s="29"/>
      <c r="C115" s="25" t="s">
        <v>23</v>
      </c>
      <c r="D115" s="30"/>
      <c r="E115" s="30"/>
      <c r="F115" s="23" t="str">
        <f>E15</f>
        <v xml:space="preserve"> </v>
      </c>
      <c r="G115" s="30"/>
      <c r="H115" s="30"/>
      <c r="I115" s="25" t="s">
        <v>28</v>
      </c>
      <c r="J115" s="26" t="str">
        <f>E21</f>
        <v xml:space="preserve"> </v>
      </c>
      <c r="K115" s="30"/>
      <c r="L115" s="30"/>
      <c r="M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29"/>
      <c r="C116" s="25" t="s">
        <v>27</v>
      </c>
      <c r="D116" s="30"/>
      <c r="E116" s="30"/>
      <c r="F116" s="23" t="str">
        <f>IF(E18="","",E18)</f>
        <v xml:space="preserve"> </v>
      </c>
      <c r="G116" s="30"/>
      <c r="H116" s="30"/>
      <c r="I116" s="25" t="s">
        <v>29</v>
      </c>
      <c r="J116" s="26" t="str">
        <f>E24</f>
        <v>Ing. Mollinová</v>
      </c>
      <c r="K116" s="30"/>
      <c r="L116" s="30"/>
      <c r="M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0.35" customHeight="1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10" customFormat="1" ht="29.25" customHeight="1">
      <c r="A118" s="148"/>
      <c r="B118" s="149"/>
      <c r="C118" s="150" t="s">
        <v>106</v>
      </c>
      <c r="D118" s="151" t="s">
        <v>57</v>
      </c>
      <c r="E118" s="151" t="s">
        <v>53</v>
      </c>
      <c r="F118" s="151" t="s">
        <v>54</v>
      </c>
      <c r="G118" s="151" t="s">
        <v>107</v>
      </c>
      <c r="H118" s="151" t="s">
        <v>108</v>
      </c>
      <c r="I118" s="151" t="s">
        <v>109</v>
      </c>
      <c r="J118" s="151" t="s">
        <v>110</v>
      </c>
      <c r="K118" s="151" t="s">
        <v>101</v>
      </c>
      <c r="L118" s="152" t="s">
        <v>111</v>
      </c>
      <c r="M118" s="153"/>
      <c r="N118" s="69" t="s">
        <v>1</v>
      </c>
      <c r="O118" s="70" t="s">
        <v>36</v>
      </c>
      <c r="P118" s="70" t="s">
        <v>112</v>
      </c>
      <c r="Q118" s="70" t="s">
        <v>113</v>
      </c>
      <c r="R118" s="70" t="s">
        <v>114</v>
      </c>
      <c r="S118" s="70" t="s">
        <v>115</v>
      </c>
      <c r="T118" s="70" t="s">
        <v>116</v>
      </c>
      <c r="U118" s="70" t="s">
        <v>117</v>
      </c>
      <c r="V118" s="70" t="s">
        <v>118</v>
      </c>
      <c r="W118" s="70" t="s">
        <v>119</v>
      </c>
      <c r="X118" s="71" t="s">
        <v>120</v>
      </c>
      <c r="Y118" s="148"/>
      <c r="Z118" s="148"/>
      <c r="AA118" s="148"/>
      <c r="AB118" s="148"/>
      <c r="AC118" s="148"/>
      <c r="AD118" s="148"/>
      <c r="AE118" s="148"/>
    </row>
    <row r="119" spans="1:65" s="2" customFormat="1" ht="22.9" customHeight="1">
      <c r="A119" s="28"/>
      <c r="B119" s="29"/>
      <c r="C119" s="76" t="s">
        <v>121</v>
      </c>
      <c r="D119" s="30"/>
      <c r="E119" s="30"/>
      <c r="F119" s="30"/>
      <c r="G119" s="30"/>
      <c r="H119" s="30"/>
      <c r="I119" s="30"/>
      <c r="J119" s="30"/>
      <c r="K119" s="154">
        <f>BK119</f>
        <v>847852</v>
      </c>
      <c r="L119" s="30"/>
      <c r="M119" s="33"/>
      <c r="N119" s="72"/>
      <c r="O119" s="155"/>
      <c r="P119" s="73"/>
      <c r="Q119" s="156">
        <f>Q120</f>
        <v>0</v>
      </c>
      <c r="R119" s="156">
        <f>R120</f>
        <v>847852</v>
      </c>
      <c r="S119" s="73"/>
      <c r="T119" s="157">
        <f>T120</f>
        <v>1124</v>
      </c>
      <c r="U119" s="73"/>
      <c r="V119" s="157">
        <f>V120</f>
        <v>0</v>
      </c>
      <c r="W119" s="73"/>
      <c r="X119" s="158">
        <f>X120</f>
        <v>0</v>
      </c>
      <c r="Y119" s="28"/>
      <c r="Z119" s="28"/>
      <c r="AA119" s="28"/>
      <c r="AB119" s="28"/>
      <c r="AC119" s="28"/>
      <c r="AD119" s="28"/>
      <c r="AE119" s="28"/>
      <c r="AT119" s="14" t="s">
        <v>73</v>
      </c>
      <c r="AU119" s="14" t="s">
        <v>103</v>
      </c>
      <c r="BK119" s="159">
        <f>BK120</f>
        <v>847852</v>
      </c>
    </row>
    <row r="120" spans="1:65" s="11" customFormat="1" ht="25.9" customHeight="1">
      <c r="B120" s="180"/>
      <c r="C120" s="181"/>
      <c r="D120" s="182" t="s">
        <v>73</v>
      </c>
      <c r="E120" s="183" t="s">
        <v>2582</v>
      </c>
      <c r="F120" s="183" t="s">
        <v>2583</v>
      </c>
      <c r="G120" s="181"/>
      <c r="H120" s="181"/>
      <c r="I120" s="181"/>
      <c r="J120" s="181"/>
      <c r="K120" s="184">
        <f>BK120</f>
        <v>847852</v>
      </c>
      <c r="L120" s="181"/>
      <c r="M120" s="185"/>
      <c r="N120" s="186"/>
      <c r="O120" s="187"/>
      <c r="P120" s="187"/>
      <c r="Q120" s="188">
        <f>Q121+SUM(Q122:Q127)</f>
        <v>0</v>
      </c>
      <c r="R120" s="188">
        <f>R121+SUM(R122:R127)</f>
        <v>847852</v>
      </c>
      <c r="S120" s="187"/>
      <c r="T120" s="189">
        <f>T121+SUM(T122:T127)</f>
        <v>1124</v>
      </c>
      <c r="U120" s="187"/>
      <c r="V120" s="189">
        <f>V121+SUM(V122:V127)</f>
        <v>0</v>
      </c>
      <c r="W120" s="187"/>
      <c r="X120" s="190">
        <f>X121+SUM(X122:X127)</f>
        <v>0</v>
      </c>
      <c r="AR120" s="191" t="s">
        <v>141</v>
      </c>
      <c r="AT120" s="192" t="s">
        <v>73</v>
      </c>
      <c r="AU120" s="192" t="s">
        <v>74</v>
      </c>
      <c r="AY120" s="191" t="s">
        <v>127</v>
      </c>
      <c r="BK120" s="193">
        <f>BK121+SUM(BK122:BK127)</f>
        <v>847852</v>
      </c>
    </row>
    <row r="121" spans="1:65" s="2" customFormat="1" ht="24.2" customHeight="1">
      <c r="A121" s="28"/>
      <c r="B121" s="29"/>
      <c r="C121" s="194" t="s">
        <v>82</v>
      </c>
      <c r="D121" s="194" t="s">
        <v>1367</v>
      </c>
      <c r="E121" s="195" t="s">
        <v>2584</v>
      </c>
      <c r="F121" s="196" t="s">
        <v>2585</v>
      </c>
      <c r="G121" s="197" t="s">
        <v>2586</v>
      </c>
      <c r="H121" s="198">
        <v>1000000</v>
      </c>
      <c r="I121" s="199">
        <v>0</v>
      </c>
      <c r="J121" s="199">
        <v>0.01</v>
      </c>
      <c r="K121" s="199">
        <f>ROUND(P121*H121,2)</f>
        <v>10000</v>
      </c>
      <c r="L121" s="196" t="s">
        <v>126</v>
      </c>
      <c r="M121" s="33"/>
      <c r="N121" s="200" t="s">
        <v>1</v>
      </c>
      <c r="O121" s="169" t="s">
        <v>37</v>
      </c>
      <c r="P121" s="170">
        <f>I121+J121</f>
        <v>0.01</v>
      </c>
      <c r="Q121" s="170">
        <f>ROUND(I121*H121,2)</f>
        <v>0</v>
      </c>
      <c r="R121" s="170">
        <f>ROUND(J121*H121,2)</f>
        <v>10000</v>
      </c>
      <c r="S121" s="171">
        <v>0</v>
      </c>
      <c r="T121" s="171">
        <f>S121*H121</f>
        <v>0</v>
      </c>
      <c r="U121" s="171">
        <v>0</v>
      </c>
      <c r="V121" s="171">
        <f>U121*H121</f>
        <v>0</v>
      </c>
      <c r="W121" s="171">
        <v>0</v>
      </c>
      <c r="X121" s="172">
        <f>W121*H121</f>
        <v>0</v>
      </c>
      <c r="Y121" s="28"/>
      <c r="Z121" s="28"/>
      <c r="AA121" s="28"/>
      <c r="AB121" s="28"/>
      <c r="AC121" s="28"/>
      <c r="AD121" s="28"/>
      <c r="AE121" s="28"/>
      <c r="AR121" s="173" t="s">
        <v>82</v>
      </c>
      <c r="AT121" s="173" t="s">
        <v>1367</v>
      </c>
      <c r="AU121" s="173" t="s">
        <v>82</v>
      </c>
      <c r="AY121" s="14" t="s">
        <v>127</v>
      </c>
      <c r="BE121" s="174">
        <f>IF(O121="základní",K121,0)</f>
        <v>10000</v>
      </c>
      <c r="BF121" s="174">
        <f>IF(O121="snížená",K121,0)</f>
        <v>0</v>
      </c>
      <c r="BG121" s="174">
        <f>IF(O121="zákl. přenesená",K121,0)</f>
        <v>0</v>
      </c>
      <c r="BH121" s="174">
        <f>IF(O121="sníž. přenesená",K121,0)</f>
        <v>0</v>
      </c>
      <c r="BI121" s="174">
        <f>IF(O121="nulová",K121,0)</f>
        <v>0</v>
      </c>
      <c r="BJ121" s="14" t="s">
        <v>82</v>
      </c>
      <c r="BK121" s="174">
        <f>ROUND(P121*H121,2)</f>
        <v>10000</v>
      </c>
      <c r="BL121" s="14" t="s">
        <v>82</v>
      </c>
      <c r="BM121" s="173" t="s">
        <v>2587</v>
      </c>
    </row>
    <row r="122" spans="1:65" s="2" customFormat="1" ht="48.75">
      <c r="A122" s="28"/>
      <c r="B122" s="29"/>
      <c r="C122" s="30"/>
      <c r="D122" s="175" t="s">
        <v>129</v>
      </c>
      <c r="E122" s="30"/>
      <c r="F122" s="176" t="s">
        <v>2588</v>
      </c>
      <c r="G122" s="30"/>
      <c r="H122" s="30"/>
      <c r="I122" s="30"/>
      <c r="J122" s="30"/>
      <c r="K122" s="30"/>
      <c r="L122" s="30"/>
      <c r="M122" s="33"/>
      <c r="N122" s="177"/>
      <c r="O122" s="178"/>
      <c r="P122" s="65"/>
      <c r="Q122" s="65"/>
      <c r="R122" s="65"/>
      <c r="S122" s="65"/>
      <c r="T122" s="65"/>
      <c r="U122" s="65"/>
      <c r="V122" s="65"/>
      <c r="W122" s="65"/>
      <c r="X122" s="66"/>
      <c r="Y122" s="28"/>
      <c r="Z122" s="28"/>
      <c r="AA122" s="28"/>
      <c r="AB122" s="28"/>
      <c r="AC122" s="28"/>
      <c r="AD122" s="28"/>
      <c r="AE122" s="28"/>
      <c r="AT122" s="14" t="s">
        <v>129</v>
      </c>
      <c r="AU122" s="14" t="s">
        <v>82</v>
      </c>
    </row>
    <row r="123" spans="1:65" s="2" customFormat="1" ht="37.9" customHeight="1">
      <c r="A123" s="28"/>
      <c r="B123" s="29"/>
      <c r="C123" s="194" t="s">
        <v>84</v>
      </c>
      <c r="D123" s="194" t="s">
        <v>1367</v>
      </c>
      <c r="E123" s="195" t="s">
        <v>2589</v>
      </c>
      <c r="F123" s="196" t="s">
        <v>2590</v>
      </c>
      <c r="G123" s="197" t="s">
        <v>2586</v>
      </c>
      <c r="H123" s="198">
        <v>5000000</v>
      </c>
      <c r="I123" s="199">
        <v>0</v>
      </c>
      <c r="J123" s="199">
        <v>0.03</v>
      </c>
      <c r="K123" s="199">
        <f>ROUND(P123*H123,2)</f>
        <v>150000</v>
      </c>
      <c r="L123" s="196" t="s">
        <v>126</v>
      </c>
      <c r="M123" s="33"/>
      <c r="N123" s="200" t="s">
        <v>1</v>
      </c>
      <c r="O123" s="169" t="s">
        <v>37</v>
      </c>
      <c r="P123" s="170">
        <f>I123+J123</f>
        <v>0.03</v>
      </c>
      <c r="Q123" s="170">
        <f>ROUND(I123*H123,2)</f>
        <v>0</v>
      </c>
      <c r="R123" s="170">
        <f>ROUND(J123*H123,2)</f>
        <v>150000</v>
      </c>
      <c r="S123" s="171">
        <v>0</v>
      </c>
      <c r="T123" s="171">
        <f>S123*H123</f>
        <v>0</v>
      </c>
      <c r="U123" s="171">
        <v>0</v>
      </c>
      <c r="V123" s="171">
        <f>U123*H123</f>
        <v>0</v>
      </c>
      <c r="W123" s="171">
        <v>0</v>
      </c>
      <c r="X123" s="172">
        <f>W123*H123</f>
        <v>0</v>
      </c>
      <c r="Y123" s="28"/>
      <c r="Z123" s="28"/>
      <c r="AA123" s="28"/>
      <c r="AB123" s="28"/>
      <c r="AC123" s="28"/>
      <c r="AD123" s="28"/>
      <c r="AE123" s="28"/>
      <c r="AR123" s="173" t="s">
        <v>82</v>
      </c>
      <c r="AT123" s="173" t="s">
        <v>1367</v>
      </c>
      <c r="AU123" s="173" t="s">
        <v>82</v>
      </c>
      <c r="AY123" s="14" t="s">
        <v>127</v>
      </c>
      <c r="BE123" s="174">
        <f>IF(O123="základní",K123,0)</f>
        <v>150000</v>
      </c>
      <c r="BF123" s="174">
        <f>IF(O123="snížená",K123,0)</f>
        <v>0</v>
      </c>
      <c r="BG123" s="174">
        <f>IF(O123="zákl. přenesená",K123,0)</f>
        <v>0</v>
      </c>
      <c r="BH123" s="174">
        <f>IF(O123="sníž. přenesená",K123,0)</f>
        <v>0</v>
      </c>
      <c r="BI123" s="174">
        <f>IF(O123="nulová",K123,0)</f>
        <v>0</v>
      </c>
      <c r="BJ123" s="14" t="s">
        <v>82</v>
      </c>
      <c r="BK123" s="174">
        <f>ROUND(P123*H123,2)</f>
        <v>150000</v>
      </c>
      <c r="BL123" s="14" t="s">
        <v>82</v>
      </c>
      <c r="BM123" s="173" t="s">
        <v>2591</v>
      </c>
    </row>
    <row r="124" spans="1:65" s="2" customFormat="1" ht="58.5">
      <c r="A124" s="28"/>
      <c r="B124" s="29"/>
      <c r="C124" s="30"/>
      <c r="D124" s="175" t="s">
        <v>129</v>
      </c>
      <c r="E124" s="30"/>
      <c r="F124" s="176" t="s">
        <v>2592</v>
      </c>
      <c r="G124" s="30"/>
      <c r="H124" s="30"/>
      <c r="I124" s="30"/>
      <c r="J124" s="30"/>
      <c r="K124" s="30"/>
      <c r="L124" s="30"/>
      <c r="M124" s="33"/>
      <c r="N124" s="177"/>
      <c r="O124" s="178"/>
      <c r="P124" s="65"/>
      <c r="Q124" s="65"/>
      <c r="R124" s="65"/>
      <c r="S124" s="65"/>
      <c r="T124" s="65"/>
      <c r="U124" s="65"/>
      <c r="V124" s="65"/>
      <c r="W124" s="65"/>
      <c r="X124" s="66"/>
      <c r="Y124" s="28"/>
      <c r="Z124" s="28"/>
      <c r="AA124" s="28"/>
      <c r="AB124" s="28"/>
      <c r="AC124" s="28"/>
      <c r="AD124" s="28"/>
      <c r="AE124" s="28"/>
      <c r="AT124" s="14" t="s">
        <v>129</v>
      </c>
      <c r="AU124" s="14" t="s">
        <v>82</v>
      </c>
    </row>
    <row r="125" spans="1:65" s="2" customFormat="1" ht="33" customHeight="1">
      <c r="A125" s="28"/>
      <c r="B125" s="29"/>
      <c r="C125" s="194" t="s">
        <v>133</v>
      </c>
      <c r="D125" s="194" t="s">
        <v>1367</v>
      </c>
      <c r="E125" s="195" t="s">
        <v>2593</v>
      </c>
      <c r="F125" s="196" t="s">
        <v>2594</v>
      </c>
      <c r="G125" s="197" t="s">
        <v>2586</v>
      </c>
      <c r="H125" s="198">
        <v>5000000</v>
      </c>
      <c r="I125" s="199">
        <v>0</v>
      </c>
      <c r="J125" s="199">
        <v>0.01</v>
      </c>
      <c r="K125" s="199">
        <f>ROUND(P125*H125,2)</f>
        <v>50000</v>
      </c>
      <c r="L125" s="196" t="s">
        <v>126</v>
      </c>
      <c r="M125" s="33"/>
      <c r="N125" s="200" t="s">
        <v>1</v>
      </c>
      <c r="O125" s="169" t="s">
        <v>37</v>
      </c>
      <c r="P125" s="170">
        <f>I125+J125</f>
        <v>0.01</v>
      </c>
      <c r="Q125" s="170">
        <f>ROUND(I125*H125,2)</f>
        <v>0</v>
      </c>
      <c r="R125" s="170">
        <f>ROUND(J125*H125,2)</f>
        <v>50000</v>
      </c>
      <c r="S125" s="171">
        <v>0</v>
      </c>
      <c r="T125" s="171">
        <f>S125*H125</f>
        <v>0</v>
      </c>
      <c r="U125" s="171">
        <v>0</v>
      </c>
      <c r="V125" s="171">
        <f>U125*H125</f>
        <v>0</v>
      </c>
      <c r="W125" s="171">
        <v>0</v>
      </c>
      <c r="X125" s="172">
        <f>W125*H125</f>
        <v>0</v>
      </c>
      <c r="Y125" s="28"/>
      <c r="Z125" s="28"/>
      <c r="AA125" s="28"/>
      <c r="AB125" s="28"/>
      <c r="AC125" s="28"/>
      <c r="AD125" s="28"/>
      <c r="AE125" s="28"/>
      <c r="AR125" s="173" t="s">
        <v>82</v>
      </c>
      <c r="AT125" s="173" t="s">
        <v>1367</v>
      </c>
      <c r="AU125" s="173" t="s">
        <v>82</v>
      </c>
      <c r="AY125" s="14" t="s">
        <v>127</v>
      </c>
      <c r="BE125" s="174">
        <f>IF(O125="základní",K125,0)</f>
        <v>50000</v>
      </c>
      <c r="BF125" s="174">
        <f>IF(O125="snížená",K125,0)</f>
        <v>0</v>
      </c>
      <c r="BG125" s="174">
        <f>IF(O125="zákl. přenesená",K125,0)</f>
        <v>0</v>
      </c>
      <c r="BH125" s="174">
        <f>IF(O125="sníž. přenesená",K125,0)</f>
        <v>0</v>
      </c>
      <c r="BI125" s="174">
        <f>IF(O125="nulová",K125,0)</f>
        <v>0</v>
      </c>
      <c r="BJ125" s="14" t="s">
        <v>82</v>
      </c>
      <c r="BK125" s="174">
        <f>ROUND(P125*H125,2)</f>
        <v>50000</v>
      </c>
      <c r="BL125" s="14" t="s">
        <v>82</v>
      </c>
      <c r="BM125" s="173" t="s">
        <v>2595</v>
      </c>
    </row>
    <row r="126" spans="1:65" s="2" customFormat="1" ht="58.5">
      <c r="A126" s="28"/>
      <c r="B126" s="29"/>
      <c r="C126" s="30"/>
      <c r="D126" s="175" t="s">
        <v>129</v>
      </c>
      <c r="E126" s="30"/>
      <c r="F126" s="176" t="s">
        <v>2596</v>
      </c>
      <c r="G126" s="30"/>
      <c r="H126" s="30"/>
      <c r="I126" s="30"/>
      <c r="J126" s="30"/>
      <c r="K126" s="30"/>
      <c r="L126" s="30"/>
      <c r="M126" s="33"/>
      <c r="N126" s="177"/>
      <c r="O126" s="178"/>
      <c r="P126" s="65"/>
      <c r="Q126" s="65"/>
      <c r="R126" s="65"/>
      <c r="S126" s="65"/>
      <c r="T126" s="65"/>
      <c r="U126" s="65"/>
      <c r="V126" s="65"/>
      <c r="W126" s="65"/>
      <c r="X126" s="66"/>
      <c r="Y126" s="28"/>
      <c r="Z126" s="28"/>
      <c r="AA126" s="28"/>
      <c r="AB126" s="28"/>
      <c r="AC126" s="28"/>
      <c r="AD126" s="28"/>
      <c r="AE126" s="28"/>
      <c r="AT126" s="14" t="s">
        <v>129</v>
      </c>
      <c r="AU126" s="14" t="s">
        <v>82</v>
      </c>
    </row>
    <row r="127" spans="1:65" s="11" customFormat="1" ht="22.9" customHeight="1">
      <c r="B127" s="180"/>
      <c r="C127" s="181"/>
      <c r="D127" s="182" t="s">
        <v>73</v>
      </c>
      <c r="E127" s="211" t="s">
        <v>2597</v>
      </c>
      <c r="F127" s="211" t="s">
        <v>2598</v>
      </c>
      <c r="G127" s="181"/>
      <c r="H127" s="181"/>
      <c r="I127" s="181"/>
      <c r="J127" s="181"/>
      <c r="K127" s="212">
        <f>BK127</f>
        <v>637852</v>
      </c>
      <c r="L127" s="181"/>
      <c r="M127" s="185"/>
      <c r="N127" s="186"/>
      <c r="O127" s="187"/>
      <c r="P127" s="187"/>
      <c r="Q127" s="188">
        <f>Q128+Q129+Q130</f>
        <v>0</v>
      </c>
      <c r="R127" s="188">
        <f>R128+R129+R130</f>
        <v>637852</v>
      </c>
      <c r="S127" s="187"/>
      <c r="T127" s="189">
        <f>T128+T129+T130</f>
        <v>1124</v>
      </c>
      <c r="U127" s="187"/>
      <c r="V127" s="189">
        <f>V128+V129+V130</f>
        <v>0</v>
      </c>
      <c r="W127" s="187"/>
      <c r="X127" s="190">
        <f>X128+X129+X130</f>
        <v>0</v>
      </c>
      <c r="AR127" s="191" t="s">
        <v>137</v>
      </c>
      <c r="AT127" s="192" t="s">
        <v>73</v>
      </c>
      <c r="AU127" s="192" t="s">
        <v>82</v>
      </c>
      <c r="AY127" s="191" t="s">
        <v>127</v>
      </c>
      <c r="BK127" s="193">
        <f>BK128+BK129+BK130</f>
        <v>637852</v>
      </c>
    </row>
    <row r="128" spans="1:65" s="2" customFormat="1" ht="16.5" customHeight="1">
      <c r="A128" s="28"/>
      <c r="B128" s="29"/>
      <c r="C128" s="194" t="s">
        <v>137</v>
      </c>
      <c r="D128" s="194" t="s">
        <v>1367</v>
      </c>
      <c r="E128" s="195" t="s">
        <v>2599</v>
      </c>
      <c r="F128" s="196" t="s">
        <v>2600</v>
      </c>
      <c r="G128" s="197" t="s">
        <v>1913</v>
      </c>
      <c r="H128" s="198">
        <v>1124</v>
      </c>
      <c r="I128" s="199">
        <v>0</v>
      </c>
      <c r="J128" s="199">
        <v>527</v>
      </c>
      <c r="K128" s="199">
        <f>ROUND(P128*H128,2)</f>
        <v>592348</v>
      </c>
      <c r="L128" s="196" t="s">
        <v>1</v>
      </c>
      <c r="M128" s="33"/>
      <c r="N128" s="200" t="s">
        <v>1</v>
      </c>
      <c r="O128" s="169" t="s">
        <v>37</v>
      </c>
      <c r="P128" s="170">
        <f>I128+J128</f>
        <v>527</v>
      </c>
      <c r="Q128" s="170">
        <f>ROUND(I128*H128,2)</f>
        <v>0</v>
      </c>
      <c r="R128" s="170">
        <f>ROUND(J128*H128,2)</f>
        <v>592348</v>
      </c>
      <c r="S128" s="171">
        <v>1</v>
      </c>
      <c r="T128" s="171">
        <f>S128*H128</f>
        <v>1124</v>
      </c>
      <c r="U128" s="171">
        <v>0</v>
      </c>
      <c r="V128" s="171">
        <f>U128*H128</f>
        <v>0</v>
      </c>
      <c r="W128" s="171">
        <v>0</v>
      </c>
      <c r="X128" s="172">
        <f>W128*H128</f>
        <v>0</v>
      </c>
      <c r="Y128" s="28"/>
      <c r="Z128" s="28"/>
      <c r="AA128" s="28"/>
      <c r="AB128" s="28"/>
      <c r="AC128" s="28"/>
      <c r="AD128" s="28"/>
      <c r="AE128" s="28"/>
      <c r="AR128" s="173" t="s">
        <v>1420</v>
      </c>
      <c r="AT128" s="173" t="s">
        <v>1367</v>
      </c>
      <c r="AU128" s="173" t="s">
        <v>84</v>
      </c>
      <c r="AY128" s="14" t="s">
        <v>127</v>
      </c>
      <c r="BE128" s="174">
        <f>IF(O128="základní",K128,0)</f>
        <v>592348</v>
      </c>
      <c r="BF128" s="174">
        <f>IF(O128="snížená",K128,0)</f>
        <v>0</v>
      </c>
      <c r="BG128" s="174">
        <f>IF(O128="zákl. přenesená",K128,0)</f>
        <v>0</v>
      </c>
      <c r="BH128" s="174">
        <f>IF(O128="sníž. přenesená",K128,0)</f>
        <v>0</v>
      </c>
      <c r="BI128" s="174">
        <f>IF(O128="nulová",K128,0)</f>
        <v>0</v>
      </c>
      <c r="BJ128" s="14" t="s">
        <v>82</v>
      </c>
      <c r="BK128" s="174">
        <f>ROUND(P128*H128,2)</f>
        <v>592348</v>
      </c>
      <c r="BL128" s="14" t="s">
        <v>1420</v>
      </c>
      <c r="BM128" s="173" t="s">
        <v>2601</v>
      </c>
    </row>
    <row r="129" spans="1:65" s="2" customFormat="1" ht="19.5">
      <c r="A129" s="28"/>
      <c r="B129" s="29"/>
      <c r="C129" s="30"/>
      <c r="D129" s="175" t="s">
        <v>129</v>
      </c>
      <c r="E129" s="30"/>
      <c r="F129" s="176" t="s">
        <v>2602</v>
      </c>
      <c r="G129" s="30"/>
      <c r="H129" s="30"/>
      <c r="I129" s="30"/>
      <c r="J129" s="30"/>
      <c r="K129" s="30"/>
      <c r="L129" s="30"/>
      <c r="M129" s="33"/>
      <c r="N129" s="177"/>
      <c r="O129" s="178"/>
      <c r="P129" s="65"/>
      <c r="Q129" s="65"/>
      <c r="R129" s="65"/>
      <c r="S129" s="65"/>
      <c r="T129" s="65"/>
      <c r="U129" s="65"/>
      <c r="V129" s="65"/>
      <c r="W129" s="65"/>
      <c r="X129" s="66"/>
      <c r="Y129" s="28"/>
      <c r="Z129" s="28"/>
      <c r="AA129" s="28"/>
      <c r="AB129" s="28"/>
      <c r="AC129" s="28"/>
      <c r="AD129" s="28"/>
      <c r="AE129" s="28"/>
      <c r="AT129" s="14" t="s">
        <v>129</v>
      </c>
      <c r="AU129" s="14" t="s">
        <v>84</v>
      </c>
    </row>
    <row r="130" spans="1:65" s="11" customFormat="1" ht="20.85" customHeight="1">
      <c r="B130" s="180"/>
      <c r="C130" s="181"/>
      <c r="D130" s="182" t="s">
        <v>73</v>
      </c>
      <c r="E130" s="211" t="s">
        <v>1364</v>
      </c>
      <c r="F130" s="211" t="s">
        <v>1365</v>
      </c>
      <c r="G130" s="181"/>
      <c r="H130" s="181"/>
      <c r="I130" s="181"/>
      <c r="J130" s="181"/>
      <c r="K130" s="212">
        <f>BK130</f>
        <v>45504</v>
      </c>
      <c r="L130" s="181"/>
      <c r="M130" s="185"/>
      <c r="N130" s="186"/>
      <c r="O130" s="187"/>
      <c r="P130" s="187"/>
      <c r="Q130" s="188">
        <f>SUM(Q131:Q132)</f>
        <v>0</v>
      </c>
      <c r="R130" s="188">
        <f>SUM(R131:R132)</f>
        <v>45504</v>
      </c>
      <c r="S130" s="187"/>
      <c r="T130" s="189">
        <f>SUM(T131:T132)</f>
        <v>0</v>
      </c>
      <c r="U130" s="187"/>
      <c r="V130" s="189">
        <f>SUM(V131:V132)</f>
        <v>0</v>
      </c>
      <c r="W130" s="187"/>
      <c r="X130" s="190">
        <f>SUM(X131:X132)</f>
        <v>0</v>
      </c>
      <c r="AR130" s="191" t="s">
        <v>137</v>
      </c>
      <c r="AT130" s="192" t="s">
        <v>73</v>
      </c>
      <c r="AU130" s="192" t="s">
        <v>84</v>
      </c>
      <c r="AY130" s="191" t="s">
        <v>127</v>
      </c>
      <c r="BK130" s="193">
        <f>SUM(BK131:BK132)</f>
        <v>45504</v>
      </c>
    </row>
    <row r="131" spans="1:65" s="2" customFormat="1" ht="66.75" customHeight="1">
      <c r="A131" s="28"/>
      <c r="B131" s="29"/>
      <c r="C131" s="194" t="s">
        <v>141</v>
      </c>
      <c r="D131" s="194" t="s">
        <v>1367</v>
      </c>
      <c r="E131" s="195" t="s">
        <v>2603</v>
      </c>
      <c r="F131" s="196" t="s">
        <v>2604</v>
      </c>
      <c r="G131" s="197" t="s">
        <v>125</v>
      </c>
      <c r="H131" s="198">
        <v>2880</v>
      </c>
      <c r="I131" s="199">
        <v>0</v>
      </c>
      <c r="J131" s="199">
        <v>15.8</v>
      </c>
      <c r="K131" s="199">
        <f>ROUND(P131*H131,2)</f>
        <v>45504</v>
      </c>
      <c r="L131" s="196" t="s">
        <v>126</v>
      </c>
      <c r="M131" s="33"/>
      <c r="N131" s="200" t="s">
        <v>1</v>
      </c>
      <c r="O131" s="169" t="s">
        <v>37</v>
      </c>
      <c r="P131" s="170">
        <f>I131+J131</f>
        <v>15.8</v>
      </c>
      <c r="Q131" s="170">
        <f>ROUND(I131*H131,2)</f>
        <v>0</v>
      </c>
      <c r="R131" s="170">
        <f>ROUND(J131*H131,2)</f>
        <v>45504</v>
      </c>
      <c r="S131" s="171">
        <v>0</v>
      </c>
      <c r="T131" s="171">
        <f>S131*H131</f>
        <v>0</v>
      </c>
      <c r="U131" s="171">
        <v>0</v>
      </c>
      <c r="V131" s="171">
        <f>U131*H131</f>
        <v>0</v>
      </c>
      <c r="W131" s="171">
        <v>0</v>
      </c>
      <c r="X131" s="172">
        <f>W131*H131</f>
        <v>0</v>
      </c>
      <c r="Y131" s="28"/>
      <c r="Z131" s="28"/>
      <c r="AA131" s="28"/>
      <c r="AB131" s="28"/>
      <c r="AC131" s="28"/>
      <c r="AD131" s="28"/>
      <c r="AE131" s="28"/>
      <c r="AR131" s="173" t="s">
        <v>1420</v>
      </c>
      <c r="AT131" s="173" t="s">
        <v>1367</v>
      </c>
      <c r="AU131" s="173" t="s">
        <v>133</v>
      </c>
      <c r="AY131" s="14" t="s">
        <v>127</v>
      </c>
      <c r="BE131" s="174">
        <f>IF(O131="základní",K131,0)</f>
        <v>45504</v>
      </c>
      <c r="BF131" s="174">
        <f>IF(O131="snížená",K131,0)</f>
        <v>0</v>
      </c>
      <c r="BG131" s="174">
        <f>IF(O131="zákl. přenesená",K131,0)</f>
        <v>0</v>
      </c>
      <c r="BH131" s="174">
        <f>IF(O131="sníž. přenesená",K131,0)</f>
        <v>0</v>
      </c>
      <c r="BI131" s="174">
        <f>IF(O131="nulová",K131,0)</f>
        <v>0</v>
      </c>
      <c r="BJ131" s="14" t="s">
        <v>82</v>
      </c>
      <c r="BK131" s="174">
        <f>ROUND(P131*H131,2)</f>
        <v>45504</v>
      </c>
      <c r="BL131" s="14" t="s">
        <v>1420</v>
      </c>
      <c r="BM131" s="173" t="s">
        <v>2605</v>
      </c>
    </row>
    <row r="132" spans="1:65" s="2" customFormat="1" ht="87.75">
      <c r="A132" s="28"/>
      <c r="B132" s="29"/>
      <c r="C132" s="30"/>
      <c r="D132" s="175" t="s">
        <v>129</v>
      </c>
      <c r="E132" s="30"/>
      <c r="F132" s="176" t="s">
        <v>2606</v>
      </c>
      <c r="G132" s="30"/>
      <c r="H132" s="30"/>
      <c r="I132" s="30"/>
      <c r="J132" s="30"/>
      <c r="K132" s="30"/>
      <c r="L132" s="30"/>
      <c r="M132" s="33"/>
      <c r="N132" s="201"/>
      <c r="O132" s="202"/>
      <c r="P132" s="203"/>
      <c r="Q132" s="203"/>
      <c r="R132" s="203"/>
      <c r="S132" s="203"/>
      <c r="T132" s="203"/>
      <c r="U132" s="203"/>
      <c r="V132" s="203"/>
      <c r="W132" s="203"/>
      <c r="X132" s="204"/>
      <c r="Y132" s="28"/>
      <c r="Z132" s="28"/>
      <c r="AA132" s="28"/>
      <c r="AB132" s="28"/>
      <c r="AC132" s="28"/>
      <c r="AD132" s="28"/>
      <c r="AE132" s="28"/>
      <c r="AT132" s="14" t="s">
        <v>129</v>
      </c>
      <c r="AU132" s="14" t="s">
        <v>133</v>
      </c>
    </row>
    <row r="133" spans="1:65" s="2" customFormat="1" ht="6.95" customHeight="1">
      <c r="A133" s="2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33"/>
      <c r="N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</sheetData>
  <sheetProtection algorithmName="SHA-512" hashValue="wfTgZWnOiFEI9d531DMxjqMv5ugHF87/4/801D3Y5ZCqQFgZOrSdF43ehdKf0VQMgEYhVZ7AbHl3Ti30QIIgPg==" saltValue="q9d2VPOmvsn1vBKPX4pSNzRdzpWS4pzdrfw3KfeU5ENo9eHOGQPOFdvCkL68IjUgWUgqlda2B89/nO8DrPJZTA==" spinCount="100000" sheet="1" objects="1" scenarios="1" formatColumns="0" formatRows="0" autoFilter="0"/>
  <autoFilter ref="C118:L132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Opravy a servis </vt:lpstr>
      <vt:lpstr>02 - stavební práce</vt:lpstr>
      <vt:lpstr>03 - VRN+VON </vt:lpstr>
      <vt:lpstr>'01 - Opravy a servis '!Názvy_tisku</vt:lpstr>
      <vt:lpstr>'02 - stavební práce'!Názvy_tisku</vt:lpstr>
      <vt:lpstr>'03 - VRN+VON '!Názvy_tisku</vt:lpstr>
      <vt:lpstr>'Rekapitulace stavby'!Názvy_tisku</vt:lpstr>
      <vt:lpstr>'01 - Opravy a servis '!Oblast_tisku</vt:lpstr>
      <vt:lpstr>'02 - stavební práce'!Oblast_tisku</vt:lpstr>
      <vt:lpstr>'03 - VRN+VON 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Jambor Petr, Bc.</dc:creator>
  <cp:lastModifiedBy>Skutilová Lena, Ing.</cp:lastModifiedBy>
  <dcterms:created xsi:type="dcterms:W3CDTF">2021-07-19T12:15:17Z</dcterms:created>
  <dcterms:modified xsi:type="dcterms:W3CDTF">2021-08-16T10:12:54Z</dcterms:modified>
</cp:coreProperties>
</file>